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55"/>
  </bookViews>
  <sheets>
    <sheet name="36个项目" sheetId="1" r:id="rId1"/>
  </sheets>
  <externalReferences>
    <externalReference r:id="rId2"/>
  </externalReferences>
  <definedNames>
    <definedName name="_xlnm._FilterDatabase" localSheetId="0" hidden="1">'36个项目'!$A$5:$Z$50</definedName>
    <definedName name="_xlnm.Print_Titles" localSheetId="0">'36个项目'!$1:$5</definedName>
  </definedNames>
  <calcPr calcId="144525"/>
</workbook>
</file>

<file path=xl/sharedStrings.xml><?xml version="1.0" encoding="utf-8"?>
<sst xmlns="http://schemas.openxmlformats.org/spreadsheetml/2006/main" count="590" uniqueCount="335">
  <si>
    <t xml:space="preserve">   永和县2022年度统筹整合资金安排建设巩固拓展脱贫攻坚成果同乡村振兴有效衔接项目表</t>
  </si>
  <si>
    <t>序号</t>
  </si>
  <si>
    <t>项目名称</t>
  </si>
  <si>
    <t>项目编号</t>
  </si>
  <si>
    <t>预算
总投资
（万元）</t>
  </si>
  <si>
    <t>自筹资金（万元）</t>
  </si>
  <si>
    <t>申请财政资金总额（万元）</t>
  </si>
  <si>
    <t>本次拟安排财政资金
（万元）</t>
  </si>
  <si>
    <t>资金来源</t>
  </si>
  <si>
    <t>建设
性质</t>
  </si>
  <si>
    <t>建设
类别</t>
  </si>
  <si>
    <t>建设
周期</t>
  </si>
  <si>
    <t>建设内容
（规模）</t>
  </si>
  <si>
    <t>建设地点</t>
  </si>
  <si>
    <t>项目实施单位</t>
  </si>
  <si>
    <t>项目主管单位</t>
  </si>
  <si>
    <t>责任
领导</t>
  </si>
  <si>
    <t>项目预计开始时间</t>
  </si>
  <si>
    <t>项目预计完成时间</t>
  </si>
  <si>
    <t>项目实施单位负责人</t>
  </si>
  <si>
    <t>项目
绩效目标</t>
  </si>
  <si>
    <t>预计受
益总人口（户、人）</t>
  </si>
  <si>
    <t>预计受益脱贫人口（户、人）</t>
  </si>
  <si>
    <t>预估脱贫人口增收（元/人）</t>
  </si>
  <si>
    <t>资金文件</t>
  </si>
  <si>
    <t>中央
衔接资金</t>
  </si>
  <si>
    <t>县级
预算资金</t>
  </si>
  <si>
    <t>其他
涉农资金</t>
  </si>
  <si>
    <t>一</t>
  </si>
  <si>
    <t>特色产业开发</t>
  </si>
  <si>
    <t>畜牧业奖励补贴</t>
  </si>
  <si>
    <t>5100000942841058</t>
  </si>
  <si>
    <t>衔接资金晋财农[2021]131号</t>
  </si>
  <si>
    <t>新建</t>
  </si>
  <si>
    <t>一年</t>
  </si>
  <si>
    <t>对全县范围内的农户和畜牧养殖加工经营主体（包括：牛、驴、禽类、荒山养蝎、人工种草等）进行奖励补贴。</t>
  </si>
  <si>
    <t>全县</t>
  </si>
  <si>
    <t>畜牧发展中心</t>
  </si>
  <si>
    <t>贾晓廷</t>
  </si>
  <si>
    <t>药生荣</t>
  </si>
  <si>
    <t>通过项目的实施，提高养殖户的养殖积极性，增加养殖经济收入，促进全县畜牧业的稳步发展。</t>
  </si>
  <si>
    <t>500户
1500人</t>
  </si>
  <si>
    <t>350户
1100人</t>
  </si>
  <si>
    <t>望海寺乡肉鸡养殖场项目—有机肥加工及鸡场附属配套建设项目</t>
  </si>
  <si>
    <t>5100001088810824</t>
  </si>
  <si>
    <t>续建</t>
  </si>
  <si>
    <t>一年
以下</t>
  </si>
  <si>
    <t>年加工有机肥2000吨,建设14立方米发酵罐1个、烘干加工设备一套、400平米原料库、800平米辅料库、1000平米成品仓库等。</t>
  </si>
  <si>
    <t>望海寺乡</t>
  </si>
  <si>
    <t>望海寺乡人民政府</t>
  </si>
  <si>
    <t>曹  忠</t>
  </si>
  <si>
    <t>1.使企业达到排污标准，保护周边环境；
2.废物利用，节约成本。</t>
  </si>
  <si>
    <t>20户
65人</t>
  </si>
  <si>
    <t>7户
21人</t>
  </si>
  <si>
    <t>望海寺乡农文旅示范园建设项目</t>
  </si>
  <si>
    <t>5100001088811043</t>
  </si>
  <si>
    <t>围绕望海寺乡农文旅融合发展思路，结合郭家山湾、河会里湾等黄河人文风情，打造红枣小镇和“永和红”红枣品牌。
1.在郭家山、于家坬、冯家山、白家腰、高山村、郭家村、刘家圪崂、社里等沿黄村委建设4000亩枣树地积雨带；
2.加强红枣树管护，对区域内的枣疯病树进行治理，对老旧品种进行高接换优；
3.建设两处红枣采摘园及休闲观光配套设施；
4.建设一处枣树认领园，包括认领园场地、认领牌、认购证书、视频服务等配套建设，吸引游客参与红枣修剪、嫁接及收获全过程。</t>
  </si>
  <si>
    <t>林业局</t>
  </si>
  <si>
    <t>1.4000亩枣树便于红枣树积水.施肥.管理，改善品种，提高红枣抗病率，增加市场占有率；
2.坡地改平地，方便红枣管护.采摘；
3.发展林下经济，方便林粮间作.林草间作，每亩可直接增加收入500元。</t>
  </si>
  <si>
    <t>188户
602人</t>
  </si>
  <si>
    <t>105户
289人</t>
  </si>
  <si>
    <t>望海寺乡沿黄旅游路林草及休闲农业观光建设项目</t>
  </si>
  <si>
    <t>5100001088811192</t>
  </si>
  <si>
    <t>打造黄河1号旅游公路节点休闲观光带。
1.通道两旁进行4600亩绿化、财化等；
2.建设238亩果树采摘园，完成土地整理、果树栽植、地皮花椒种植等，配套建设渗灌系统、3个采摘服务区、4个公厕等配套设施。</t>
  </si>
  <si>
    <t>农业农村局</t>
  </si>
  <si>
    <t>马  进</t>
  </si>
  <si>
    <t>张  强</t>
  </si>
  <si>
    <t>1.实施4600亩绿化、财化等，可改善旅游环境，同时增加农民收入。亩产可增加纯收入1000元；
2.238亩采摘园两年后进入挂果期，亩产可增加纯收入1500元；
3.依托沿黄旅游路，打造沿线景观，促进连翘、水果等农产品销售，促进农旅有效融合。</t>
  </si>
  <si>
    <t>140户
420人</t>
  </si>
  <si>
    <t>88户
235人</t>
  </si>
  <si>
    <t>望海寺乡大寨岭生态研学基地网格化养羊建设项目</t>
  </si>
  <si>
    <t>5100001088810711</t>
  </si>
  <si>
    <t>建设占地50亩标准化养殖园区，包括建设羊圈30个，建筑面积15000平米。
1、园区内水电路网配套设施等；
2、养殖研学体验基地建设，包括建设产房、饲草车间和科普宣传栏，吸引游客体验羊生育及生长过程、参与喂养羊过程、科普饲草加工过程等。游客观赏了解绵羊品种和饲草种植品种；
3、休闲观光活动设施建设，包括特色餐饮（烤全羊、羊肉涮锅、烧烤等）、活动场地及设施等。</t>
  </si>
  <si>
    <t>1.带动30户农户发展养殖业，形成规模化养殖，带动全乡养殖，容量可达12000只，户均增收10万元；
 2.可壮大7个村委集体经济，带动周边6000亩饲草种植.加工等配套产业，亩产可增加收入500元。
3.自筹资金是否落实到位（自筹资金600万元待落实）</t>
  </si>
  <si>
    <t>230户
644人</t>
  </si>
  <si>
    <t>153户
428人</t>
  </si>
  <si>
    <t>2021年黄河流域生态治理保护样板县示范点建设项目</t>
  </si>
  <si>
    <t>5100000988849758</t>
  </si>
  <si>
    <t>望海寺及其周边、沿黄旅游路“0”公路附近、坡头乡兰家沟、赵家沟营造林2310亩，栽植火炬、丁香、黄栌、山桃等大苗，打造石质山困难地造林示范基地。</t>
  </si>
  <si>
    <t>望海寺及其周边、沿黄旅游路“0”公路附近、坡头乡兰家沟、赵家沟</t>
  </si>
  <si>
    <t>2022.04</t>
  </si>
  <si>
    <t>2022.12</t>
  </si>
  <si>
    <t>白东红</t>
  </si>
  <si>
    <t>1.苗木保存85%以上；
2.带动脱贫户增收。</t>
  </si>
  <si>
    <t>83户</t>
  </si>
  <si>
    <t>51户</t>
  </si>
  <si>
    <t>2022年黄河流域生态治理保护样板县示范点建设项目</t>
  </si>
  <si>
    <t>5100001058158993</t>
  </si>
  <si>
    <t>在黄河沿岸、黄河“1号”旅游公路两侧石质山困难地营造林1300亩，栽植侧柏、黄栌、山桃等大苗13万余株，打造黄河流域石质山困难地造林绿化研学基地，对黄河流域自然生态系统进行修复、保护、管理等。</t>
  </si>
  <si>
    <t>地质公园至望海寺乡交界段黄河沿岸、黄河一号公路（二期）两侧</t>
  </si>
  <si>
    <t>1.当年新造林成活率达90%以上；
2.第二年苗木保存85%以上；
3.带动脱贫户增收。</t>
  </si>
  <si>
    <t>63户</t>
  </si>
  <si>
    <t>37户</t>
  </si>
  <si>
    <t>2022年干果经济林综合管理示范园建设项目</t>
  </si>
  <si>
    <t>5100001058161504</t>
  </si>
  <si>
    <t>在河会里、郭家村、庄则坡、都苏村打造4个特色经济林综合管理示范园区。
1.完善园区路、遮雨棚、蓄水池等基础设施；
2.栽植和嫁接新品种红枣、核桃1万余株；
3.探索发展林下经济，种植高蛋白饲草、中药材、小杂粮等；
4.实施经济林管护，围绕采摘、休闲观光活动，完善配套设施建设。</t>
  </si>
  <si>
    <t>望海寺乡、楼山乡、桑壁镇</t>
  </si>
  <si>
    <t>1.当年完成红枣、核桃管护率及林下种植率100%；
2.带动脱贫户增收。</t>
  </si>
  <si>
    <t>320户</t>
  </si>
  <si>
    <t>210户</t>
  </si>
  <si>
    <t>永和县2021年森林乡村建设项目</t>
  </si>
  <si>
    <t>5100001058155390</t>
  </si>
  <si>
    <t>完成16个行政村村道、广场及房屋周边栽植国槐、山楂、花椒等树木，打造乡村绿化示范村。</t>
  </si>
  <si>
    <t>永和县6个乡镇16个行政村</t>
  </si>
  <si>
    <t>1.苗木保存95%以上；
2.带动脱贫户增收。</t>
  </si>
  <si>
    <t>329户</t>
  </si>
  <si>
    <t>173户</t>
  </si>
  <si>
    <t>永和县2022年森林乡村建设项目</t>
  </si>
  <si>
    <t>5100001088810967</t>
  </si>
  <si>
    <t>完成15个行政村乡村绿化，打造集旅游观光、休闲体验为一体的特色宜居示范村。
1.因地制宜，实施村道、广场及房屋周边绿化；
2.适地适树，栽植国槐、花卉、山楂、花椒等苗木。</t>
  </si>
  <si>
    <t>永和县6个乡镇15个行政村</t>
  </si>
  <si>
    <t>180户</t>
  </si>
  <si>
    <t>108户</t>
  </si>
  <si>
    <t>苹果生态观光园建设项目</t>
  </si>
  <si>
    <t>5100001058255972</t>
  </si>
  <si>
    <t>1.在楼山乡、芝河镇和桑壁镇3个乡镇11个行政村对3539.15亩的苹果树进行综合管护，实施内容包括土地施肥、土地旋耕、生草覆盖、黑膜覆盖、抹芽、刻芽、拉枝、摘心、环割、病虫害防治、树干涂白、修剪、解除树干缠膜、剪锯口保护、越冬树干缠膜、营养带防护及拆除等；
2.在桑壁镇的堡则村、南寨村实施规模为1224.08亩的秸秆覆盖增肥，实施内容包括秸秆回收粉碎、秸秆杀菌、秸秆覆盖等；
3.在桑壁镇堡则村、新乡村，坡头乡均庄村实施1165.5亩的绿色富硒功能苹果示范园区，主要内容包括秋施基肥、花前营养液涂干、果实套袋前喷施富硒果树专用液态肥等；
4.完善休闲观光配套设施建设。</t>
  </si>
  <si>
    <t>楼山乡、芝河镇和桑壁镇3个乡镇11个行政村；桑壁镇的堡则村、南寨村、新乡村</t>
  </si>
  <si>
    <t>高向晖</t>
  </si>
  <si>
    <t>1.综合管护苹果3539.15亩，促进全县苹果产业健康高效发展；
2.实施规模为1224.08亩的永和县桑壁镇秸秆覆盖增肥项目，达到增肥保水保墒效果；
3.实施规模为1165.5亩的绿色富硒功能苹果示范园区建设，提高果品品质。</t>
  </si>
  <si>
    <t>482户
1205人</t>
  </si>
  <si>
    <t>105户
263人</t>
  </si>
  <si>
    <t>坡头乡高粱收加储能力提升建设项目</t>
  </si>
  <si>
    <t>5100001058260707</t>
  </si>
  <si>
    <t>1、新建1500平米仓储，1500平米加工车间，配齐生产相关配套设施，强化产业的延链、补链、强链。
2、结合万亩优质高梁种植园区，建成集基地种植、技术推广、加工销售、物流仓储、农旅研学为一体的全产业链发展格局，将“永和高粱”发展成为郎酒集团的优质原粮基地，打造集农业示范、观光休闲、体验娱乐、科普推广于一体的有机旱作高梁综合示范园区。</t>
  </si>
  <si>
    <t>坡头乡
土罗村</t>
  </si>
  <si>
    <t>坡头乡人民政府</t>
  </si>
  <si>
    <t>高剑锋</t>
  </si>
  <si>
    <t>1.调整农业产业结构，实现高粱产业规模化.标准化经营，实现全产业链发展；
2.解决群众卖粮难题，促进农民增产增收；
3.自筹资金是否落实到位（自筹资金435万元待落实）。</t>
  </si>
  <si>
    <t>280户
820人</t>
  </si>
  <si>
    <t>80户
180人</t>
  </si>
  <si>
    <t>坡头乡有机旱作农业休闲观光旅游项目</t>
  </si>
  <si>
    <t>5100001058351906</t>
  </si>
  <si>
    <t>1.在芝河源头、交通道路沿线种植10000亩优质高粱，统一覆盖地膜，打造概念梯田，举办高粱丰收节，促进一三产业融合发展；
2.建设旱作农作物新品种引进试验示范基地80-100亩，引进玉米新品种20个，谷子新品种10个，杂粮新品种10个，中药材新品种10个；
3.利用生物防治技术、旱作作物新品种引进筛选推广技术、中药材引进筛选推广技术，试验筛选出，适宜种植而又高产的各种作物优良品种，在全县进行推广；
4.完成北方梯田农文旅融合设施建设，提升北方梯田休闲观光知名度。</t>
  </si>
  <si>
    <t xml:space="preserve">坡头乡
</t>
  </si>
  <si>
    <t>1.通过地膜覆盖种植，增加高粱亩产量，增加群众收入；
2.探索最优高粱.玉米.谷子品种，真正实现藏粮于技.藏粮于地；
3.自筹资金是否落实到位（自筹资金300万元已落实）。</t>
  </si>
  <si>
    <t>1841户
4986人</t>
  </si>
  <si>
    <t>207户
431人</t>
  </si>
  <si>
    <t>坡头乡农产品初加工项目</t>
  </si>
  <si>
    <t>5100001058341720</t>
  </si>
  <si>
    <t>县级投入资金</t>
  </si>
  <si>
    <t>完成主体厂房及设备购置，包括烘干机、输送机、比重机、色选机等配套设备。</t>
  </si>
  <si>
    <t>岔口村</t>
  </si>
  <si>
    <t>1.完成主体厂房以及配套设施建设；
2.带动岔口村委集体经济增收；
3.帮助30户脱贫户解决就业难题，带动岔口村58户126人年均增收1000元;
3.自筹资金是否落实到位（自筹资金400万元已落实）</t>
  </si>
  <si>
    <t>499户
1344人</t>
  </si>
  <si>
    <t>58户
126人</t>
  </si>
  <si>
    <t>2022年有机旱作特色农业休闲观光旅游项目（中草药连翘栽植)</t>
  </si>
  <si>
    <t>5100001058323473</t>
  </si>
  <si>
    <t>6个乡镇种植连翘7000亩，结合我县农文旅融合及中药材种植，开发我县农业生态旅游产业，并完善休闲观光配套设施。</t>
  </si>
  <si>
    <t>芝河镇、桑壁镇、坡头乡、乾坤湾乡、望海寺乡、楼山乡</t>
  </si>
  <si>
    <t>现代农业发展中心</t>
  </si>
  <si>
    <t>马进</t>
  </si>
  <si>
    <t>田华</t>
  </si>
  <si>
    <t>1.防治水土流失；2.带动脱贫户40户110人受益，预计人均增收500元以上。</t>
  </si>
  <si>
    <t>120户
286人</t>
  </si>
  <si>
    <t>40户
110人</t>
  </si>
  <si>
    <t>2021年农业生产托管项目</t>
  </si>
  <si>
    <t>5100001058326775</t>
  </si>
  <si>
    <t>完成服务作业面积37.4万亩。
1.旋耕15万亩、播种4万亩、除草防治1万亩、收割2.4万亩、秸秆粉碎8万亩、秸秆捆草3万亩；
2.在全县6个乡镇的集中连片、适合机械化作业的地块，进行农业生产托管；
3.以玉米、高梁等粮食作物地块为主，同时探索经济林和经济作物托管。结合我县有机旱作农业特色，发展山区农业生产托管研学永和基地，发展农文旅融合。</t>
  </si>
  <si>
    <t>田  华</t>
  </si>
  <si>
    <t>1.带动农户60户，其中脱贫户10户，每户平均节本增效1000元以上；
2.新增10个职业农机驾驶员岗位，人均增加工资性收入5000元以上。</t>
  </si>
  <si>
    <t>60户
125人</t>
  </si>
  <si>
    <t>10户
28人</t>
  </si>
  <si>
    <t>2021年永和县丘陵山区农田宜机化改造项目</t>
  </si>
  <si>
    <t>5100001058328595</t>
  </si>
  <si>
    <t>1.完成180亩农田集中片区宜机化改造，全面推进农业全程机械化，有效保持水土流失，增加农民收入，为有机旱作农业发展提供宜机化耕地保障；
2.结合我县北方梯田农文旅融合，提升我县北方梯田地块宜机化程度。</t>
  </si>
  <si>
    <t>芝河镇、坡头乡</t>
  </si>
  <si>
    <t>1.完成180亩耕地宜机化改造；2.预计每亩每年增产100公斤，亩均增收200元，总增收3.6万元；3.抚育粮食生产优势产业基地的形成，促进农民种植习惯改变和农机.农技推广，同时解放部分农村劳动力；4.由上而下，梁坡兼治，层层设防，有效拦截地表径流，防止水土流失。</t>
  </si>
  <si>
    <t>10户
22人</t>
  </si>
  <si>
    <t>2户
5人</t>
  </si>
  <si>
    <t>芝河镇有机旱作示范研学园区建设项目</t>
  </si>
  <si>
    <t>5100001078890926</t>
  </si>
  <si>
    <t>一年以下</t>
  </si>
  <si>
    <t>1.发展设施农业，建设节水灌溉设施，提升灌溉能力，建设种植采摘研学示范园；
2.通过绿化等改善园区环境，提升文化氛围；
3.通过土地深耕、施用有机肥等农艺措施改良土壤品质；
4.推广高粱、大豆苹果林粮间作等农作物特色种植。</t>
  </si>
  <si>
    <t>下罢骨、乐生、霍家沟、长乐、红花沟、药家湾等</t>
  </si>
  <si>
    <t>芝河镇人民政府</t>
  </si>
  <si>
    <t>秦睿鹏</t>
  </si>
  <si>
    <t>1.改良土壤结构，提升灌溉能力，提高亩产，增加村民经济收入，调动农民种粮积极性；
2.发展休闲农业、研学产业，提升附加值；
3、改善人居环境。</t>
  </si>
  <si>
    <t>634户
1554人</t>
  </si>
  <si>
    <t>49户
123人</t>
  </si>
  <si>
    <t>2022年芝河镇霍家沟种植示范项目</t>
  </si>
  <si>
    <t>5100001066943235</t>
  </si>
  <si>
    <t>涉农资金晋财资环[2021]124号60万元</t>
  </si>
  <si>
    <t>开展苹果大豆林粮间作，高粱种植，对200亩苹果树进行管护。</t>
  </si>
  <si>
    <t>霍家沟、长乐村委</t>
  </si>
  <si>
    <t>提高农作物品质，增加经济效益，发挥示范带动作用，推广新品种、新技术。</t>
  </si>
  <si>
    <t>390户
920人</t>
  </si>
  <si>
    <t>27户
88人</t>
  </si>
  <si>
    <t>乾坤湾乡石家湾村糯高粱示范区项目</t>
  </si>
  <si>
    <t>5100001093316563</t>
  </si>
  <si>
    <t>1.土地平整工程：底土平整土方量5.89万立方米；
2.表土剥离及回填2.74万立方米、田埂修筑0.21万立方米；
3.残树根清除8900棵；
4.土壤改良工程：增施商品有机肥，实施面积205.77亩，总增施用量82.31吨。施用硫酸亚铁，实施面积205.77亩，总施用量10.29吨。深耕翻，实施面积205.77亩，深度达到0.3米；
5.田间道路工程：整修4米宽砂砾石路总长度3153米。</t>
  </si>
  <si>
    <t>乾坤湾村</t>
  </si>
  <si>
    <t>乾坤湾乡人民政府</t>
  </si>
  <si>
    <t>2022.08</t>
  </si>
  <si>
    <t>郭若桥</t>
  </si>
  <si>
    <t>1.项目区工程全部完工后，项目区耕地地力等级提升；
2.农产品总产值增加17.75万元，平均亩产值增加300元，平均亩产值是项目实施前的1.38倍；
3.项目区农民纯收入增加总额15.57万元，项目区人均增加收入300元。</t>
  </si>
  <si>
    <t>138户
305人</t>
  </si>
  <si>
    <t>85户
186人</t>
  </si>
  <si>
    <t>二</t>
  </si>
  <si>
    <t>基础设施建设</t>
  </si>
  <si>
    <t>2022年永和县高标准农田（山区农用地宜机化改造）建设项目</t>
  </si>
  <si>
    <t>5100001058331638</t>
  </si>
  <si>
    <t>1.完成2500亩农田集中片区宜机化改造，全面推进农业全程机械化，有效保持水土流失，增加农民收入。为有机旱作农业发展提供宜机化耕地保障；
2.依托我县北方梯田旅游品牌，促进梯田农耕文化农文旅融合，提升我县北方梯田地块宜机化程度，打造黄土高坡地质研学基地。</t>
  </si>
  <si>
    <t>1.完成2500亩耕地宜机化改造；2.预计每亩每年增产100公斤，亩均增收200元，总增收50万元；3.抚育粮食生产优势产业基地的形成，促进农民种植习惯改变和农机、农技推广，同时解放部分农村劳动力；4.由上而下，梁坡兼治，层层设防，有效拦截地表径流，防止水土流失。</t>
  </si>
  <si>
    <t>90户
190人</t>
  </si>
  <si>
    <t>12户
27人</t>
  </si>
  <si>
    <t>旅游示范村建设项目</t>
  </si>
  <si>
    <t>5100001058263210</t>
  </si>
  <si>
    <r>
      <rPr>
        <b/>
        <sz val="28"/>
        <rFont val="宋体"/>
        <charset val="134"/>
      </rPr>
      <t>芝河镇：</t>
    </r>
    <r>
      <rPr>
        <sz val="28"/>
        <rFont val="宋体"/>
        <charset val="134"/>
      </rPr>
      <t xml:space="preserve">在下巴骨、红花沟、东峪沟、榆林则等村委实施。1.修建长城墙、花栏墙等提升基础设施水平；2.栽植卫矛、金叶女贞、月季、黄花菜等优化环境；3.拆除乱搭乱建等。
</t>
    </r>
    <r>
      <rPr>
        <b/>
        <sz val="28"/>
        <rFont val="宋体"/>
        <charset val="134"/>
      </rPr>
      <t>桑壁镇：</t>
    </r>
    <r>
      <rPr>
        <sz val="28"/>
        <rFont val="宋体"/>
        <charset val="134"/>
      </rPr>
      <t xml:space="preserve">在全镇10个村委实施环境整治，部分道路硬化，集贸市场平整等。
</t>
    </r>
    <r>
      <rPr>
        <b/>
        <sz val="28"/>
        <rFont val="宋体"/>
        <charset val="134"/>
      </rPr>
      <t>坡头乡</t>
    </r>
    <r>
      <rPr>
        <sz val="28"/>
        <rFont val="宋体"/>
        <charset val="134"/>
      </rPr>
      <t xml:space="preserve">：在岔口、索驼、坡头三个村委环境整治。
</t>
    </r>
    <r>
      <rPr>
        <b/>
        <sz val="28"/>
        <rFont val="宋体"/>
        <charset val="134"/>
      </rPr>
      <t>乾坤湾乡：</t>
    </r>
    <r>
      <rPr>
        <sz val="28"/>
        <rFont val="宋体"/>
        <charset val="134"/>
      </rPr>
      <t xml:space="preserve">在阁底、东征、乾坤湾等村委实施环境整治。主要建设内容为：1.修建长城墙、枣木栅栏等基础设施，提升村内主干道景观水平；2.栽植金叶榆、卫矛、红叶李等景观绿树，绿化村庄环境；3.对临近景区街道的部分农村老旧房外立面进行改造，拆除乱搭乱建，整治村庄环境。
</t>
    </r>
    <r>
      <rPr>
        <b/>
        <sz val="28"/>
        <rFont val="宋体"/>
        <charset val="134"/>
      </rPr>
      <t>楼山乡：</t>
    </r>
    <r>
      <rPr>
        <sz val="28"/>
        <rFont val="宋体"/>
        <charset val="134"/>
      </rPr>
      <t xml:space="preserve">在乡域内黄河1号旅游公路沿线打造观光旅游设施3处，内容包括：休息区、观景台、绿化等建设。按照“五有五无四实现”标准，重点打造坡头村、南楼村、都苏村环境整治。
</t>
    </r>
    <r>
      <rPr>
        <b/>
        <sz val="28"/>
        <rFont val="宋体"/>
        <charset val="134"/>
      </rPr>
      <t>望海寺乡：</t>
    </r>
    <r>
      <rPr>
        <sz val="28"/>
        <rFont val="宋体"/>
        <charset val="134"/>
      </rPr>
      <t>在大寨岭口至百湾只公路栽植红叶李、金叶榆杆球、金叶榆落地球、望都塔、田槐等苗木1.1万株，黄花菜3.5万株；在百湾只栽植红枫、山楂树、碧桃等苗木329株，黄花菜3.5万株。提升农村人居环境，有效服务于农村休闲观光旅游。
每个乡镇投资150万元。</t>
    </r>
  </si>
  <si>
    <t>芝河镇、桑壁镇、坡头乡、望海寺乡、楼山乡</t>
  </si>
  <si>
    <t>各乡镇</t>
  </si>
  <si>
    <t>秦睿鹏
胡  瑞
高剑锋
郭若桥
陆立罡
张  强</t>
  </si>
  <si>
    <t>1.巩固农村“六乱”整治成果；
2.通过“拆、清、整、绿、建”五措并举，达到“五有五无四实现”标准；
3.建立健全农村人居环境整治长效管理机制。</t>
  </si>
  <si>
    <t>4139户
11400人</t>
  </si>
  <si>
    <t>2117户
7320人</t>
  </si>
  <si>
    <t>2021年高标准农田建设项目</t>
  </si>
  <si>
    <t>5100001058258134</t>
  </si>
  <si>
    <t>在芝河镇、坡头乡建设高标准农田5000亩，建成后种植面积达到4315亩,实施土地翻耕4315亩，施用精制有机肥86.29万公斤，硫酸亚铁21.57万公斤，整修田间道14139米。</t>
  </si>
  <si>
    <t>坡头乡</t>
  </si>
  <si>
    <t>1.项目区粮食增产10%左右；
2.带动农户245户980人，其中带动脱贫户15户37人；
3.群众满意度达到95%。</t>
  </si>
  <si>
    <t>245户
980人</t>
  </si>
  <si>
    <t>15户
37人</t>
  </si>
  <si>
    <t>休闲农业配套设施建设项目</t>
  </si>
  <si>
    <t>5100001058358135</t>
  </si>
  <si>
    <t>衔接资金晋财农[2021]131号588.41万元；县级投入资金648.6万元；涉农资金晋财资环[2021]124号19万元；晋财资环[2021]126号50万元；上年结转资金255.79万元</t>
  </si>
  <si>
    <r>
      <rPr>
        <b/>
        <sz val="28"/>
        <rFont val="宋体"/>
        <charset val="134"/>
      </rPr>
      <t>桑壁镇：</t>
    </r>
    <r>
      <rPr>
        <sz val="28"/>
        <rFont val="宋体"/>
        <charset val="134"/>
      </rPr>
      <t xml:space="preserve">1.投资200万元对堡则村至南垣峁硬化1.7公里长、3.5米宽的农业生产路，主要建设内容：路基工程、路面工程、涵洞工程、排水防护工程，加固回填路基土方2.5万m³；2.投资100万元拆除老旧富桑桥，并新建7.5米宽、25米长的钢筋混凝土桥梁；3.投资180万元实施署益村护沟保垣建设。降低雨水对署益村垣面的冲刷，保护好村落，新建1000立方的集雨窖一座，为方便1200亩耕地农业生产，硬化署益旧政府至常家岭2.2公里长，3米宽的生产路，引导雨水排放。
</t>
    </r>
    <r>
      <rPr>
        <b/>
        <sz val="28"/>
        <rFont val="宋体"/>
        <charset val="134"/>
      </rPr>
      <t>芝河镇：</t>
    </r>
    <r>
      <rPr>
        <sz val="28"/>
        <rFont val="宋体"/>
        <charset val="134"/>
      </rPr>
      <t xml:space="preserve">1.投资145万元，硬化霍家沟村田间（果业园区）路。道路起点在霍家沟村东，与霍家沟只阳坡里村道相接，终点至果业园区北。长度2.2公里，宽度3米，路面混凝土厚15厘米，砂砾基层厚15厘米，配套修建边沟800米，圆管涵3道；2.投资205.8万元对甘露河村巷道硬化。后甘露河、小豆疙瘩自然村巷户道硬化2.1公里，宽2.5米厚12厘米；小豆疙瘩至王家垣通村道路硬化2.8公里，宽3.5米厚18厘米。
</t>
    </r>
    <r>
      <rPr>
        <b/>
        <sz val="28"/>
        <rFont val="宋体"/>
        <charset val="134"/>
      </rPr>
      <t>坡头乡：</t>
    </r>
    <r>
      <rPr>
        <sz val="28"/>
        <rFont val="宋体"/>
        <charset val="134"/>
      </rPr>
      <t xml:space="preserve">投资738万元，硬化上刘台到南岔玉米、高粱产业路5.8公里、洪洞塬养殖产业路2.4公里，为产业园区后续发展提供交通道路设施保障，方便村民生活生产资料和农产品运输，增加群众收入。
</t>
    </r>
    <r>
      <rPr>
        <b/>
        <sz val="28"/>
        <rFont val="宋体"/>
        <charset val="134"/>
      </rPr>
      <t>乾坤湾乡：</t>
    </r>
    <r>
      <rPr>
        <sz val="28"/>
        <rFont val="宋体"/>
        <charset val="134"/>
      </rPr>
      <t>投资93万元，对辛角村委圪列塬村巷（户）道硬化。硬化村内巷道2.78公里，新建排水沟4处240米，1.5米高砖墙450米，挡墙120米400余立方米，路基防护加固390米，浆糊片石挡墙84米，高度边坡防护加固4处309米，浆糊片石边沟120米、边沟240米。</t>
    </r>
  </si>
  <si>
    <t>桑壁镇、芝河镇、坡头乡、乾坤湾乡</t>
  </si>
  <si>
    <t>胡  瑞
秦睿鹏
高剑锋
郭若桥</t>
  </si>
  <si>
    <t>1.通过硬化路工程，增强道路通行力；
2.满足群众快速.便捷和运输需求的需要；
3.节约农民农副产品运输成本，增加农民收入。</t>
  </si>
  <si>
    <t>1695户
4577人</t>
  </si>
  <si>
    <t>448户
1083人</t>
  </si>
  <si>
    <t>永和县官庄—麻峪公路工程</t>
  </si>
  <si>
    <t>5100001058181547</t>
  </si>
  <si>
    <t>路线全长1.6公里，采用四级公路技术标准，路基宽度6.5米。主要建设内容：路基工程、路面工程、涵洞工程、排水防护工程、交通工程等。</t>
  </si>
  <si>
    <t>永和县官庄—麻峪</t>
  </si>
  <si>
    <t>交通运输局</t>
  </si>
  <si>
    <t>李占军</t>
  </si>
  <si>
    <t>任佼晟</t>
  </si>
  <si>
    <t>1.通过实施官庄—麻峪硬化路工程，增强道路通行力；
2.满足群众快速.便捷和运输需求的需要；
3.节约农民农副产品运输成本，从而增加了农民收入。</t>
  </si>
  <si>
    <t>360户
860人</t>
  </si>
  <si>
    <t>280户
650人</t>
  </si>
  <si>
    <t>500</t>
  </si>
  <si>
    <t>永和县2022年通村路硬化建设项目（交口-张家垣、S248-西后河）</t>
  </si>
  <si>
    <t>5100001058184449</t>
  </si>
  <si>
    <t>路线全长6.54公里，路基宽度4.5米，主要建设内容：路基工程、路面工程、涵洞工程、排水及防护工程、交通工程及沿线设施。</t>
  </si>
  <si>
    <t>交口-张家垣、S248-西后河</t>
  </si>
  <si>
    <t>1.通过实施交口-张家垣.S248-西后河硬化路工程，增强道路通行能力；
2.满足群众快速.便捷和运输需求的需要；
3.节约农民农副产品运输成本，从而增加了农民收入。</t>
  </si>
  <si>
    <t>460户
730人</t>
  </si>
  <si>
    <t>130户
240人</t>
  </si>
  <si>
    <t>永和县县城至桑壁农村扶贫旅游公路（县城至石门山段）</t>
  </si>
  <si>
    <t>5100001058192596</t>
  </si>
  <si>
    <t>路线全11.8公里，路基宽度6.0米。主要建设内容：路基工程、路面工程、桥涵工程、排水防护工程、交通工程等。</t>
  </si>
  <si>
    <t>永和县县城至石门山</t>
  </si>
  <si>
    <t>1.通过实施县城至桑壁农村硬化路工程，增强道路通行能力；
2.满足群众快速.便捷和运输需求的需要；
3.节约农民农副产品运输成本，从而增加了农民收入。</t>
  </si>
  <si>
    <t>570户
1200人</t>
  </si>
  <si>
    <t>290户
630人</t>
  </si>
  <si>
    <t>永和县人工增雨防雹作业体系建设项目</t>
  </si>
  <si>
    <t>5100001088811105</t>
  </si>
  <si>
    <t>新建人工影响天气标准化作业点4处；采购全自动火箭发射架4部；新建双偏振X波段天气雷达一部（包括天气雷达的采购、雷达站机房建设、雷达基座建设、防雷接地网建设、15米雷达塔1座及避雷针、UPS备用电源、网络专线、线路布设等）。</t>
  </si>
  <si>
    <t>芝河镇补只垣山顶；南寨村、西庄村、南庄村、打石腰村。</t>
  </si>
  <si>
    <t>气象局</t>
  </si>
  <si>
    <t>贺春荣</t>
  </si>
  <si>
    <t>1.有效缓解全县农作物旱情及水资源短缺问题；
2.能最大程度上减少冰雹灾害对全县农作物及果树产业造成的损失；
3.提高全县农业经济效益；
4.对全县防灾减灾、乡村振兴及生态环境保护起到一定的作用。</t>
  </si>
  <si>
    <t>7500户
25000人</t>
  </si>
  <si>
    <t>6000户
17800人</t>
  </si>
  <si>
    <t>永和国家气象观测站迁建及配套基础设施建设项目</t>
  </si>
  <si>
    <t>5100001088810894</t>
  </si>
  <si>
    <t>采购新型自动气象观测设备及备份设备各一套；新建705.43平方米气象观测场地一处（包括观测电缆地沟、观测场围栏、观测专业设备、设备购置安装工程以及配套水暖电气等附属工程）及配套观测业务用房270平方米，为地上一层框架结构建筑（包括土建工程、安装工程、装饰工程、及用地范围内的相应配套设施工程）；道路硬化 1122.94 平方米，绿地面积 4507.2 平方米；新建气象防灾减灾指挥平台一套。</t>
  </si>
  <si>
    <t>芝河镇补只垣山顶</t>
  </si>
  <si>
    <t>1.确保气象观测资料具有代表性、准确性和比较性，为全县气象防灾减灾工作准确提供第一手资料；
2.有效提高气象灾害监测、预报、预警能力，增强气象防灾减灾第一道防线作用的发挥；
3.妥善解决城市建设与气象探测环境保护问题，使气象事业更好地服务于永和县经济社会发展。</t>
  </si>
  <si>
    <t>20000户50000人</t>
  </si>
  <si>
    <t>楼山乡南楼村土地复垦项目</t>
  </si>
  <si>
    <t>5100001093480052</t>
  </si>
  <si>
    <t>上年结转资金47万元</t>
  </si>
  <si>
    <t>补偿36亩的苗木费用、挖苗费用、深耕土地及土地平整的费用。</t>
  </si>
  <si>
    <t>南楼村</t>
  </si>
  <si>
    <t>楼山乡人民政府</t>
  </si>
  <si>
    <t>2022.11</t>
  </si>
  <si>
    <t>陆立罡</t>
  </si>
  <si>
    <t>1.通过整治改造重新再利用；
2.防止环境污染，保护环境。
3.自筹资金是否落实到位（自筹资金1.08万元已落实）</t>
  </si>
  <si>
    <t>8户
18人</t>
  </si>
  <si>
    <t>乾坤湾乡西庄村村组产业路改造项目(以工代赈)</t>
  </si>
  <si>
    <t>5100001095233400</t>
  </si>
  <si>
    <t>衔接资金晋财农[2021]131号以工代赈205万元；上年结转资金20万元</t>
  </si>
  <si>
    <t>新建6条田间道路，全长10.06公里，涉及西庄村和庄则村2个村庄，西庄村1条田间路长6.43公里，庄则坪村5条田间路共3.63公里，包括路基、路面、排水防护及涵洞工程。</t>
  </si>
  <si>
    <t>西庄村</t>
  </si>
  <si>
    <t>发改局</t>
  </si>
  <si>
    <t>任文生</t>
  </si>
  <si>
    <t>1.改建田间道路6条共10公里；
2.预计收益农户200户600人；
3.通过务工预计获取劳务报酬34万元。</t>
  </si>
  <si>
    <t>200户
600人</t>
  </si>
  <si>
    <t>120户
360人</t>
  </si>
  <si>
    <t>三</t>
  </si>
  <si>
    <t>金融扶贫</t>
  </si>
  <si>
    <t>扶贫小额贷款贴息</t>
  </si>
  <si>
    <t>5100001058369540</t>
  </si>
  <si>
    <t>对信用良好、有贷款意愿、有就业创业潜质、技能素质和一定还款能力的建档立卡户进行贷款贴息，用于促进脱贫户增加收入，改善生产生活条件，提高自我发展能力。</t>
  </si>
  <si>
    <t>乡村振兴局</t>
  </si>
  <si>
    <t>吕晓强</t>
  </si>
  <si>
    <t>1.带动我县脱贫人口发展产业；
2.每户贷款不超过5万元贷款贴息；
3.预计脱贫人口增收2000元。</t>
  </si>
  <si>
    <t>1000户</t>
  </si>
  <si>
    <t>四</t>
  </si>
  <si>
    <t>教育扶贫</t>
  </si>
  <si>
    <t>雨露计划</t>
  </si>
  <si>
    <t>5100001058367362</t>
  </si>
  <si>
    <t>对全县建档立卡户中接受中职、中技、高等职业教育的在校生每人补助3000元。</t>
  </si>
  <si>
    <t>1.资助中.高等职业教育在校生400人，每人3000元；
2.减轻受资助学生家庭经济负担。</t>
  </si>
  <si>
    <t>400人</t>
  </si>
  <si>
    <t>致富带头人培训</t>
  </si>
  <si>
    <t>5100001058368527</t>
  </si>
  <si>
    <t>上年结转资金23万元</t>
  </si>
  <si>
    <t>对县域内具有带贫益贫能力、有责任心的致富带头人开展再提升培训，预计培训致富带头人60人。</t>
  </si>
  <si>
    <t>永和县</t>
  </si>
  <si>
    <t>1.培训致富带头人60人；
2.带动脱贫户20人。</t>
  </si>
  <si>
    <t>60人</t>
  </si>
  <si>
    <t>20人</t>
  </si>
  <si>
    <t>五</t>
  </si>
  <si>
    <t>生活条件改善</t>
  </si>
  <si>
    <t>永和县农村饮水巩固提升工程</t>
  </si>
  <si>
    <t>5100001058268477</t>
  </si>
  <si>
    <t>对郭家山村142户、西庄村151户、刘家庄村146户共计439户1517人的输水及入户管道进行更新改造并对439块水表进行智能信息化改造。</t>
  </si>
  <si>
    <t>望海寺乡、乾坤湾乡、芝河镇</t>
  </si>
  <si>
    <t>水利工程建设项目部</t>
  </si>
  <si>
    <t>水利局</t>
  </si>
  <si>
    <t>王  涛</t>
  </si>
  <si>
    <t>1.解决了3个自然村，439户1517人的饮水安全问题；
2.改善村民生产生活条件，提高生活质量。</t>
  </si>
  <si>
    <t>439户
1517人</t>
  </si>
  <si>
    <t>223户
789人</t>
  </si>
  <si>
    <t>永和县东征区域供水工程</t>
  </si>
  <si>
    <t>5100001088810776</t>
  </si>
  <si>
    <t>1.从西后峪至东征沟开挖一条3.5千米输水管道；
2.从赵家岭沟提水经黄河1号旅游公路0公里处，再到阁底村铺设6.5公里提水管道，新建2座500立方米蓄水池，1座100立方米的蓄水池,2座100立方米水源池，提高东征、阁底、黄河1号旅游公路0公里处及附近4个自然村（赵家岭村、滩则里村、下退干村、小坪村）的整体供水保障能力。</t>
  </si>
  <si>
    <t>东征沟、赵家岭、阁底等</t>
  </si>
  <si>
    <t>解决乾坤湾乡8个自然村802户3425人以及外来旅游人口1000人饮水安全问题。</t>
  </si>
  <si>
    <t>802户
3425人</t>
  </si>
  <si>
    <t>520户
1560人</t>
  </si>
  <si>
    <t>总计</t>
  </si>
  <si>
    <t>5类</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</si>
</sst>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28">
    <font>
      <sz val="11"/>
      <color theme="1"/>
      <name val="宋体"/>
      <charset val="134"/>
      <scheme val="minor"/>
    </font>
    <font>
      <sz val="18"/>
      <name val="宋体"/>
      <charset val="134"/>
      <scheme val="minor"/>
    </font>
    <font>
      <sz val="11"/>
      <name val="宋体"/>
      <charset val="134"/>
      <scheme val="minor"/>
    </font>
    <font>
      <b/>
      <sz val="48"/>
      <name val="宋体"/>
      <charset val="134"/>
      <scheme val="major"/>
    </font>
    <font>
      <sz val="26"/>
      <name val="黑体"/>
      <charset val="134"/>
    </font>
    <font>
      <b/>
      <sz val="28"/>
      <name val="宋体"/>
      <charset val="134"/>
    </font>
    <font>
      <sz val="28"/>
      <name val="宋体"/>
      <charset val="134"/>
    </font>
    <font>
      <b/>
      <sz val="28"/>
      <name val="宋体"/>
      <charset val="1"/>
    </font>
    <font>
      <sz val="28"/>
      <name val="宋体"/>
      <charset val="1"/>
    </font>
    <font>
      <b/>
      <sz val="11"/>
      <color rgb="FFFA7D00"/>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A5A5A5"/>
        <bgColor indexed="64"/>
      </patternFill>
    </fill>
    <fill>
      <patternFill patternType="solid">
        <fgColor theme="6"/>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11"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12"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11" applyNumberFormat="0" applyFont="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13" applyNumberFormat="0" applyFill="0" applyAlignment="0" applyProtection="0">
      <alignment vertical="center"/>
    </xf>
    <xf numFmtId="0" fontId="22" fillId="0" borderId="13" applyNumberFormat="0" applyFill="0" applyAlignment="0" applyProtection="0">
      <alignment vertical="center"/>
    </xf>
    <xf numFmtId="0" fontId="12" fillId="9" borderId="0" applyNumberFormat="0" applyBorder="0" applyAlignment="0" applyProtection="0">
      <alignment vertical="center"/>
    </xf>
    <xf numFmtId="0" fontId="18" fillId="0" borderId="14" applyNumberFormat="0" applyFill="0" applyAlignment="0" applyProtection="0">
      <alignment vertical="center"/>
    </xf>
    <xf numFmtId="0" fontId="12" fillId="20" borderId="0" applyNumberFormat="0" applyBorder="0" applyAlignment="0" applyProtection="0">
      <alignment vertical="center"/>
    </xf>
    <xf numFmtId="0" fontId="24" fillId="2" borderId="15" applyNumberFormat="0" applyAlignment="0" applyProtection="0">
      <alignment vertical="center"/>
    </xf>
    <xf numFmtId="0" fontId="9" fillId="2" borderId="10" applyNumberFormat="0" applyAlignment="0" applyProtection="0">
      <alignment vertical="center"/>
    </xf>
    <xf numFmtId="0" fontId="19" fillId="18" borderId="12" applyNumberFormat="0" applyAlignment="0" applyProtection="0">
      <alignment vertical="center"/>
    </xf>
    <xf numFmtId="0" fontId="14" fillId="23" borderId="0" applyNumberFormat="0" applyBorder="0" applyAlignment="0" applyProtection="0">
      <alignment vertical="center"/>
    </xf>
    <xf numFmtId="0" fontId="12" fillId="5"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3" fillId="21" borderId="0" applyNumberFormat="0" applyBorder="0" applyAlignment="0" applyProtection="0">
      <alignment vertical="center"/>
    </xf>
    <xf numFmtId="0" fontId="25" fillId="24" borderId="0" applyNumberFormat="0" applyBorder="0" applyAlignment="0" applyProtection="0">
      <alignment vertical="center"/>
    </xf>
    <xf numFmtId="0" fontId="14" fillId="14" borderId="0" applyNumberFormat="0" applyBorder="0" applyAlignment="0" applyProtection="0">
      <alignment vertical="center"/>
    </xf>
    <xf numFmtId="0" fontId="12" fillId="25" borderId="0" applyNumberFormat="0" applyBorder="0" applyAlignment="0" applyProtection="0">
      <alignment vertical="center"/>
    </xf>
    <xf numFmtId="0" fontId="14" fillId="26" borderId="0" applyNumberFormat="0" applyBorder="0" applyAlignment="0" applyProtection="0">
      <alignment vertical="center"/>
    </xf>
    <xf numFmtId="0" fontId="14" fillId="11" borderId="0" applyNumberFormat="0" applyBorder="0" applyAlignment="0" applyProtection="0">
      <alignment vertical="center"/>
    </xf>
    <xf numFmtId="0" fontId="14" fillId="22" borderId="0" applyNumberFormat="0" applyBorder="0" applyAlignment="0" applyProtection="0">
      <alignment vertical="center"/>
    </xf>
    <xf numFmtId="0" fontId="14" fillId="30" borderId="0" applyNumberFormat="0" applyBorder="0" applyAlignment="0" applyProtection="0">
      <alignment vertical="center"/>
    </xf>
    <xf numFmtId="0" fontId="12" fillId="19" borderId="0" applyNumberFormat="0" applyBorder="0" applyAlignment="0" applyProtection="0">
      <alignment vertical="center"/>
    </xf>
    <xf numFmtId="0" fontId="12" fillId="32"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2" fillId="8" borderId="0" applyNumberFormat="0" applyBorder="0" applyAlignment="0" applyProtection="0">
      <alignment vertical="center"/>
    </xf>
    <xf numFmtId="0" fontId="14" fillId="29" borderId="0" applyNumberFormat="0" applyBorder="0" applyAlignment="0" applyProtection="0">
      <alignment vertical="center"/>
    </xf>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14" fillId="27" borderId="0" applyNumberFormat="0" applyBorder="0" applyAlignment="0" applyProtection="0">
      <alignment vertical="center"/>
    </xf>
    <xf numFmtId="0" fontId="12" fillId="31" borderId="0" applyNumberFormat="0" applyBorder="0" applyAlignment="0" applyProtection="0">
      <alignment vertical="center"/>
    </xf>
  </cellStyleXfs>
  <cellXfs count="63">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57" fontId="4" fillId="0" borderId="0" xfId="0" applyNumberFormat="1" applyFont="1" applyFill="1" applyAlignment="1">
      <alignment horizontal="right" vertical="center" wrapText="1"/>
    </xf>
    <xf numFmtId="0" fontId="4" fillId="0" borderId="0" xfId="0" applyFont="1" applyFill="1" applyAlignment="1">
      <alignment horizontal="center" vertical="center" wrapText="1"/>
    </xf>
    <xf numFmtId="0" fontId="4" fillId="0" borderId="0" xfId="0" applyFont="1" applyFill="1" applyAlignment="1">
      <alignment horizontal="righ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176"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176" fontId="6" fillId="0" borderId="6"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10" fontId="5"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quotePrefix="1">
      <alignment horizontal="center" vertical="center" wrapText="1"/>
    </xf>
    <xf numFmtId="0" fontId="6" fillId="0" borderId="2"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9;&#23071;&#24635;\&#36164;&#37329;&#25253;&#22791;\2022&#24180;&#25253;&#22791;\&#26032;&#24314;&#25991;&#20214;&#22841;\&#27704;&#21644;&#21439;2022&#24180;&#32479;&#31609;&#25972;&#21512;&#36164;&#37329;&#23433;&#25490;&#24314;&#35774;&#24041;&#22266;&#25299;&#23637;&#33073;&#36139;&#25915;&#22362;&#25104;&#26524;&#21516;&#20065;&#26449;&#25391;&#20852;&#26377;&#25928;&#34900;&#25509;&#39033;&#30446;&#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38个项目"/>
    </sheetNames>
    <sheetDataSet>
      <sheetData sheetId="0">
        <row r="3">
          <cell r="B3" t="str">
            <v>项目名称</v>
          </cell>
          <cell r="C3" t="str">
            <v>项目编号</v>
          </cell>
          <cell r="D3" t="str">
            <v>预算
总投资
（万元）</v>
          </cell>
          <cell r="E3" t="str">
            <v>本年申请财政资金（万元）</v>
          </cell>
          <cell r="F3" t="str">
            <v>资金来源</v>
          </cell>
        </row>
        <row r="5">
          <cell r="F5" t="str">
            <v>中央
衔接资金</v>
          </cell>
          <cell r="G5" t="str">
            <v>县级
预算资金</v>
          </cell>
        </row>
        <row r="6">
          <cell r="B6" t="str">
            <v>特色产业开发</v>
          </cell>
        </row>
        <row r="6">
          <cell r="D6">
            <v>14687.96</v>
          </cell>
          <cell r="E6">
            <v>8265.19</v>
          </cell>
          <cell r="F6">
            <v>7937.19</v>
          </cell>
          <cell r="G6">
            <v>268</v>
          </cell>
        </row>
        <row r="7">
          <cell r="B7" t="str">
            <v>畜牧业奖励补贴</v>
          </cell>
          <cell r="C7" t="str">
            <v>5100000942841058</v>
          </cell>
          <cell r="D7">
            <v>400</v>
          </cell>
          <cell r="E7">
            <v>200</v>
          </cell>
          <cell r="F7">
            <v>200</v>
          </cell>
        </row>
        <row r="8">
          <cell r="B8" t="str">
            <v>望海寺乡肉鸡养殖场项目—有机肥加工及鸡场附属配套建设项目</v>
          </cell>
          <cell r="C8" t="str">
            <v>5100001088810824</v>
          </cell>
          <cell r="D8">
            <v>81.7</v>
          </cell>
          <cell r="E8">
            <v>81.7</v>
          </cell>
          <cell r="F8">
            <v>81.7</v>
          </cell>
        </row>
        <row r="9">
          <cell r="B9" t="str">
            <v>望海寺乡大寨岭生态研学基地网格化养羊建设项目</v>
          </cell>
          <cell r="C9" t="str">
            <v>5100001088810711</v>
          </cell>
          <cell r="D9">
            <v>1500</v>
          </cell>
          <cell r="E9">
            <v>900</v>
          </cell>
          <cell r="F9">
            <v>900</v>
          </cell>
        </row>
        <row r="10">
          <cell r="B10" t="str">
            <v>望海寺乡农文旅示范园建设项目</v>
          </cell>
          <cell r="C10" t="str">
            <v>5100001088811043</v>
          </cell>
          <cell r="D10">
            <v>600</v>
          </cell>
          <cell r="E10">
            <v>600</v>
          </cell>
          <cell r="F10">
            <v>600</v>
          </cell>
        </row>
        <row r="11">
          <cell r="B11" t="str">
            <v>望海寺乡沿黄旅游路林草及休闲农业观光建设项目</v>
          </cell>
          <cell r="C11" t="str">
            <v>5100001088811192</v>
          </cell>
          <cell r="D11">
            <v>580</v>
          </cell>
          <cell r="E11">
            <v>580</v>
          </cell>
          <cell r="F11">
            <v>580</v>
          </cell>
        </row>
        <row r="12">
          <cell r="B12" t="str">
            <v>2021年黄河流域生态治理保护样板县示范点建设项目</v>
          </cell>
          <cell r="C12" t="str">
            <v>5100000988849758</v>
          </cell>
          <cell r="D12">
            <v>510</v>
          </cell>
          <cell r="E12">
            <v>102</v>
          </cell>
          <cell r="F12">
            <v>102</v>
          </cell>
        </row>
        <row r="13">
          <cell r="B13" t="str">
            <v>2022年黄河流域生态治理保护样板县示范点建设项目</v>
          </cell>
          <cell r="C13" t="str">
            <v>5100001058158993</v>
          </cell>
          <cell r="D13">
            <v>600</v>
          </cell>
          <cell r="E13">
            <v>480</v>
          </cell>
          <cell r="F13">
            <v>480</v>
          </cell>
        </row>
        <row r="14">
          <cell r="B14" t="str">
            <v>2022年干果经济林综合管理示范园建设项目</v>
          </cell>
          <cell r="C14" t="str">
            <v>5100001058161504</v>
          </cell>
          <cell r="D14">
            <v>648</v>
          </cell>
          <cell r="E14">
            <v>648</v>
          </cell>
          <cell r="F14">
            <v>648</v>
          </cell>
        </row>
        <row r="15">
          <cell r="B15" t="str">
            <v>苹果生态观光园建设项目</v>
          </cell>
          <cell r="C15" t="str">
            <v>5100001058255972</v>
          </cell>
          <cell r="D15">
            <v>990</v>
          </cell>
          <cell r="E15">
            <v>600</v>
          </cell>
          <cell r="F15">
            <v>600</v>
          </cell>
        </row>
        <row r="16">
          <cell r="B16" t="str">
            <v>坡头乡高粱收加储能力提升建设项目</v>
          </cell>
          <cell r="C16" t="str">
            <v>5100001058260707</v>
          </cell>
          <cell r="D16">
            <v>2173.2</v>
          </cell>
          <cell r="E16">
            <v>500</v>
          </cell>
          <cell r="F16">
            <v>500</v>
          </cell>
        </row>
        <row r="17">
          <cell r="B17" t="str">
            <v>2022年连翘栽植项目</v>
          </cell>
          <cell r="C17" t="str">
            <v>5100001058323473</v>
          </cell>
          <cell r="D17">
            <v>660</v>
          </cell>
          <cell r="E17">
            <v>300</v>
          </cell>
          <cell r="F17">
            <v>300</v>
          </cell>
        </row>
        <row r="18">
          <cell r="B18" t="str">
            <v>2021年农业生产托管项目</v>
          </cell>
          <cell r="C18" t="str">
            <v>5100001058326775</v>
          </cell>
          <cell r="D18">
            <v>1000</v>
          </cell>
          <cell r="E18">
            <v>181</v>
          </cell>
          <cell r="F18">
            <v>181</v>
          </cell>
        </row>
        <row r="19">
          <cell r="B19" t="str">
            <v>2021年永和县丘陵山区农田宜机化改造项目</v>
          </cell>
          <cell r="C19" t="str">
            <v>5100001058328595</v>
          </cell>
          <cell r="D19">
            <v>200</v>
          </cell>
          <cell r="E19">
            <v>75</v>
          </cell>
          <cell r="F19">
            <v>75</v>
          </cell>
        </row>
        <row r="20">
          <cell r="B20" t="str">
            <v>2022年永和县高标准农田（山区农用地宜机化改造）建设项目</v>
          </cell>
          <cell r="C20" t="str">
            <v>5100001058331638</v>
          </cell>
          <cell r="D20">
            <v>680</v>
          </cell>
          <cell r="E20">
            <v>300</v>
          </cell>
          <cell r="F20">
            <v>300</v>
          </cell>
        </row>
        <row r="21">
          <cell r="B21" t="str">
            <v>坡头乡有机旱作农业休闲观光旅游项目</v>
          </cell>
          <cell r="C21" t="str">
            <v>5100001058351906</v>
          </cell>
          <cell r="D21">
            <v>800</v>
          </cell>
          <cell r="E21">
            <v>556</v>
          </cell>
          <cell r="F21">
            <v>556</v>
          </cell>
        </row>
        <row r="22">
          <cell r="B22" t="str">
            <v>芝河镇有机旱作示范研学园区建设项目</v>
          </cell>
          <cell r="C22" t="str">
            <v>5100001078890926</v>
          </cell>
          <cell r="D22">
            <v>675</v>
          </cell>
          <cell r="E22">
            <v>300</v>
          </cell>
          <cell r="F22">
            <v>300</v>
          </cell>
        </row>
        <row r="23">
          <cell r="B23" t="str">
            <v>乾坤湾乡苹果农文旅融合示范园建设项目</v>
          </cell>
          <cell r="C23" t="str">
            <v>5100001058238673</v>
          </cell>
          <cell r="D23">
            <v>710</v>
          </cell>
          <cell r="E23">
            <v>400</v>
          </cell>
          <cell r="F23">
            <v>400</v>
          </cell>
        </row>
        <row r="24">
          <cell r="B24" t="str">
            <v>坡头乡农产品初加工项目</v>
          </cell>
          <cell r="C24" t="str">
            <v>5100001058341720</v>
          </cell>
          <cell r="D24">
            <v>1642.9</v>
          </cell>
          <cell r="E24">
            <v>268</v>
          </cell>
        </row>
        <row r="24">
          <cell r="G24">
            <v>268</v>
          </cell>
        </row>
        <row r="25">
          <cell r="B25" t="str">
            <v>芝河镇霍家沟种植示范项目</v>
          </cell>
          <cell r="C25" t="str">
            <v>5100001066943235</v>
          </cell>
          <cell r="D25">
            <v>60</v>
          </cell>
          <cell r="E25">
            <v>60</v>
          </cell>
        </row>
        <row r="26">
          <cell r="B26" t="str">
            <v>乾坤湾乡石家湾村糯高粱示范区项目</v>
          </cell>
          <cell r="C26" t="str">
            <v>5100001093316563</v>
          </cell>
          <cell r="D26">
            <v>177.16</v>
          </cell>
          <cell r="E26">
            <v>177.16</v>
          </cell>
          <cell r="F26">
            <v>177.16</v>
          </cell>
        </row>
        <row r="27">
          <cell r="B27" t="str">
            <v>永和县种羊（湖羊）基地建设项目</v>
          </cell>
          <cell r="C27" t="str">
            <v>5100001058130778</v>
          </cell>
          <cell r="D27">
            <v>2753.59</v>
          </cell>
          <cell r="E27">
            <v>400</v>
          </cell>
          <cell r="F27">
            <v>400</v>
          </cell>
        </row>
        <row r="28">
          <cell r="B28" t="str">
            <v>永和县2021年森林乡村建设项目</v>
          </cell>
          <cell r="C28" t="str">
            <v>5100001058155390</v>
          </cell>
          <cell r="D28">
            <v>560</v>
          </cell>
          <cell r="E28">
            <v>136.33</v>
          </cell>
          <cell r="F28">
            <v>136.33</v>
          </cell>
        </row>
        <row r="29">
          <cell r="B29" t="str">
            <v>永和县2022年森林乡村建设项目</v>
          </cell>
          <cell r="C29" t="str">
            <v>5100001088810967</v>
          </cell>
          <cell r="D29">
            <v>525</v>
          </cell>
          <cell r="E29">
            <v>420</v>
          </cell>
          <cell r="F29">
            <v>420</v>
          </cell>
        </row>
        <row r="30">
          <cell r="B30" t="str">
            <v>基础设施建设</v>
          </cell>
        </row>
        <row r="30">
          <cell r="D30">
            <v>9872.59</v>
          </cell>
          <cell r="E30">
            <v>5564.8</v>
          </cell>
          <cell r="F30">
            <v>3988.81</v>
          </cell>
          <cell r="G30">
            <v>1254</v>
          </cell>
        </row>
        <row r="31">
          <cell r="B31" t="str">
            <v>2021年高标准农田建设项目</v>
          </cell>
          <cell r="C31" t="str">
            <v>5100001058258134</v>
          </cell>
          <cell r="D31">
            <v>1310</v>
          </cell>
          <cell r="E31">
            <v>500</v>
          </cell>
          <cell r="F31">
            <v>500</v>
          </cell>
        </row>
        <row r="32">
          <cell r="B32" t="str">
            <v>旅游示范村建设项目</v>
          </cell>
          <cell r="C32" t="str">
            <v>5100001058263210</v>
          </cell>
          <cell r="D32">
            <v>900</v>
          </cell>
          <cell r="E32">
            <v>900</v>
          </cell>
          <cell r="F32">
            <v>900</v>
          </cell>
        </row>
        <row r="33">
          <cell r="B33" t="str">
            <v>休闲农业配套设施建设项目</v>
          </cell>
          <cell r="C33" t="str">
            <v>5100001058358135</v>
          </cell>
          <cell r="D33">
            <v>1661.8</v>
          </cell>
          <cell r="E33">
            <v>1561.8</v>
          </cell>
          <cell r="F33">
            <v>658.81</v>
          </cell>
          <cell r="G33">
            <v>648</v>
          </cell>
        </row>
        <row r="34">
          <cell r="B34" t="str">
            <v>永和县官庄—麻峪公路工程</v>
          </cell>
          <cell r="C34" t="str">
            <v>5100001058181547</v>
          </cell>
          <cell r="D34">
            <v>625</v>
          </cell>
          <cell r="E34">
            <v>625</v>
          </cell>
          <cell r="F34">
            <v>625</v>
          </cell>
        </row>
        <row r="35">
          <cell r="B35" t="str">
            <v>永和县2022年通村路硬化建设项目（交口-张家垣、S248-西后河）</v>
          </cell>
          <cell r="C35" t="str">
            <v>5100001058184449</v>
          </cell>
          <cell r="D35">
            <v>1031</v>
          </cell>
          <cell r="E35">
            <v>600</v>
          </cell>
          <cell r="F35">
            <v>600</v>
          </cell>
        </row>
        <row r="36">
          <cell r="B36" t="str">
            <v>永和县县城至桑壁农村扶贫旅游公路（县城至石门山段）</v>
          </cell>
          <cell r="C36" t="str">
            <v>5100001058192596</v>
          </cell>
          <cell r="D36">
            <v>2885</v>
          </cell>
          <cell r="E36">
            <v>500</v>
          </cell>
          <cell r="F36">
            <v>500</v>
          </cell>
        </row>
        <row r="37">
          <cell r="B37" t="str">
            <v>乾坤湾乡西庄村村组产业路改造项目(以工代赈)</v>
          </cell>
          <cell r="C37" t="str">
            <v>5100001058196198</v>
          </cell>
          <cell r="D37">
            <v>225</v>
          </cell>
          <cell r="E37">
            <v>225</v>
          </cell>
          <cell r="F37">
            <v>205</v>
          </cell>
        </row>
        <row r="38">
          <cell r="B38" t="str">
            <v>永和县人工增雨防雹作业体系建设项目</v>
          </cell>
          <cell r="C38" t="str">
            <v>5100001088811105</v>
          </cell>
          <cell r="D38">
            <v>593.7</v>
          </cell>
          <cell r="E38">
            <v>406</v>
          </cell>
        </row>
        <row r="38">
          <cell r="G38">
            <v>406</v>
          </cell>
        </row>
        <row r="39">
          <cell r="B39" t="str">
            <v>永和国家气象观测站迁建及配套基础设施建设项目</v>
          </cell>
          <cell r="C39" t="str">
            <v>5100001088810894</v>
          </cell>
          <cell r="D39">
            <v>594.09</v>
          </cell>
          <cell r="E39">
            <v>200</v>
          </cell>
        </row>
        <row r="39">
          <cell r="G39">
            <v>200</v>
          </cell>
        </row>
        <row r="40">
          <cell r="B40" t="str">
            <v>楼山乡南楼村土地复垦项目</v>
          </cell>
          <cell r="C40" t="str">
            <v>5100001093480052</v>
          </cell>
          <cell r="D40">
            <v>47</v>
          </cell>
          <cell r="E40">
            <v>47</v>
          </cell>
        </row>
        <row r="41">
          <cell r="B41" t="str">
            <v>金融扶贫</v>
          </cell>
        </row>
        <row r="41">
          <cell r="D41">
            <v>220</v>
          </cell>
          <cell r="E41">
            <v>220</v>
          </cell>
          <cell r="F41">
            <v>220</v>
          </cell>
          <cell r="G41">
            <v>0</v>
          </cell>
        </row>
        <row r="42">
          <cell r="B42" t="str">
            <v>扶贫小额贷款贴息</v>
          </cell>
          <cell r="C42" t="str">
            <v>5100001058369540</v>
          </cell>
          <cell r="D42">
            <v>220</v>
          </cell>
          <cell r="E42">
            <v>220</v>
          </cell>
          <cell r="F42">
            <v>220</v>
          </cell>
        </row>
        <row r="43">
          <cell r="B43" t="str">
            <v>教育扶贫</v>
          </cell>
        </row>
        <row r="43">
          <cell r="D43">
            <v>143</v>
          </cell>
          <cell r="E43">
            <v>143</v>
          </cell>
          <cell r="F43">
            <v>0</v>
          </cell>
          <cell r="G43">
            <v>120</v>
          </cell>
        </row>
        <row r="44">
          <cell r="B44" t="str">
            <v>雨露计划</v>
          </cell>
          <cell r="C44" t="str">
            <v>5100001058367362</v>
          </cell>
          <cell r="D44">
            <v>120</v>
          </cell>
          <cell r="E44">
            <v>120</v>
          </cell>
        </row>
        <row r="44">
          <cell r="G44">
            <v>120</v>
          </cell>
        </row>
        <row r="45">
          <cell r="B45" t="str">
            <v>致富带头人培训</v>
          </cell>
          <cell r="C45" t="str">
            <v>5100001058368527</v>
          </cell>
          <cell r="D45">
            <v>23</v>
          </cell>
          <cell r="E45">
            <v>23</v>
          </cell>
        </row>
        <row r="46">
          <cell r="B46" t="str">
            <v>生活条件改善</v>
          </cell>
        </row>
        <row r="46">
          <cell r="D46">
            <v>1508</v>
          </cell>
          <cell r="E46">
            <v>1208</v>
          </cell>
          <cell r="F46">
            <v>0</v>
          </cell>
          <cell r="G46">
            <v>1208</v>
          </cell>
        </row>
        <row r="47">
          <cell r="B47" t="str">
            <v>永和县农村饮水巩固提升工程</v>
          </cell>
          <cell r="C47" t="str">
            <v>5100001058268477</v>
          </cell>
          <cell r="D47">
            <v>645</v>
          </cell>
          <cell r="E47">
            <v>545</v>
          </cell>
        </row>
        <row r="47">
          <cell r="G47">
            <v>545</v>
          </cell>
        </row>
        <row r="48">
          <cell r="B48" t="str">
            <v>永和县东征区域供水工程</v>
          </cell>
          <cell r="C48" t="str">
            <v>5100001088810776</v>
          </cell>
          <cell r="D48">
            <v>863</v>
          </cell>
          <cell r="E48">
            <v>663</v>
          </cell>
        </row>
        <row r="48">
          <cell r="G48">
            <v>663</v>
          </cell>
        </row>
        <row r="49">
          <cell r="B49" t="str">
            <v>5类</v>
          </cell>
        </row>
        <row r="49">
          <cell r="D49">
            <v>26431.55</v>
          </cell>
          <cell r="E49">
            <v>15400.99</v>
          </cell>
          <cell r="F49">
            <v>12146</v>
          </cell>
          <cell r="G49">
            <v>2850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3"/>
  <sheetViews>
    <sheetView tabSelected="1" view="pageBreakPreview" zoomScale="38" zoomScaleNormal="38" workbookViewId="0">
      <pane ySplit="5" topLeftCell="A6" activePane="bottomLeft" state="frozen"/>
      <selection/>
      <selection pane="bottomLeft" activeCell="J8" sqref="J8"/>
    </sheetView>
  </sheetViews>
  <sheetFormatPr defaultColWidth="9" defaultRowHeight="148" customHeight="1"/>
  <cols>
    <col min="1" max="1" width="10.1759259259259" style="1" customWidth="1"/>
    <col min="2" max="2" width="73.1111111111111" style="4" customWidth="1"/>
    <col min="3" max="3" width="30.4259259259259" style="1" customWidth="1"/>
    <col min="4" max="4" width="17.9537037037037" style="1" customWidth="1"/>
    <col min="5" max="5" width="16.5648148148148" style="1" customWidth="1"/>
    <col min="6" max="6" width="20" style="1" customWidth="1"/>
    <col min="7" max="7" width="26.1111111111111" style="1" customWidth="1"/>
    <col min="8" max="8" width="27" style="1" customWidth="1"/>
    <col min="9" max="9" width="18.75" style="1" customWidth="1"/>
    <col min="10" max="10" width="25.9814814814815" style="1" customWidth="1"/>
    <col min="11" max="11" width="18.75" style="1" customWidth="1"/>
    <col min="12" max="12" width="13.1851851851852" style="1" customWidth="1"/>
    <col min="13" max="13" width="15.9722222222222" style="1" customWidth="1"/>
    <col min="14" max="14" width="13.6481481481481" style="1" customWidth="1"/>
    <col min="15" max="15" width="138.805555555556" style="1" customWidth="1"/>
    <col min="16" max="16" width="29" style="4" customWidth="1"/>
    <col min="17" max="18" width="20.5" style="4" customWidth="1"/>
    <col min="19" max="19" width="18.5" style="4" customWidth="1"/>
    <col min="20" max="21" width="23.1574074074074" style="4" customWidth="1"/>
    <col min="22" max="22" width="28.5925925925926" style="4" customWidth="1"/>
    <col min="23" max="23" width="74.6296296296296" style="5" customWidth="1"/>
    <col min="24" max="24" width="21.5092592592593" style="1" customWidth="1"/>
    <col min="25" max="25" width="20.6296296296296" style="1" customWidth="1"/>
    <col min="26" max="26" width="19.7685185185185" style="1" customWidth="1"/>
    <col min="27" max="16384" width="9" style="1"/>
  </cols>
  <sheetData>
    <row r="1" s="1" customFormat="1" ht="97" customHeight="1" spans="1:26">
      <c r="A1" s="6" t="s">
        <v>0</v>
      </c>
      <c r="B1" s="6"/>
      <c r="C1" s="6"/>
      <c r="D1" s="6"/>
      <c r="E1" s="6"/>
      <c r="F1" s="6"/>
      <c r="G1" s="6"/>
      <c r="H1" s="6"/>
      <c r="I1" s="6"/>
      <c r="J1" s="6"/>
      <c r="K1" s="6"/>
      <c r="L1" s="6"/>
      <c r="M1" s="6"/>
      <c r="N1" s="6"/>
      <c r="O1" s="6"/>
      <c r="P1" s="6"/>
      <c r="Q1" s="6"/>
      <c r="R1" s="6"/>
      <c r="S1" s="6"/>
      <c r="T1" s="6"/>
      <c r="U1" s="6"/>
      <c r="V1" s="6"/>
      <c r="W1" s="50"/>
      <c r="X1" s="6"/>
      <c r="Y1" s="6"/>
      <c r="Z1" s="6"/>
    </row>
    <row r="2" s="1" customFormat="1" ht="47" customHeight="1" spans="1:26">
      <c r="A2" s="7">
        <v>44621</v>
      </c>
      <c r="B2" s="8"/>
      <c r="C2" s="9"/>
      <c r="D2" s="9"/>
      <c r="E2" s="9"/>
      <c r="F2" s="9"/>
      <c r="G2" s="9"/>
      <c r="H2" s="9"/>
      <c r="I2" s="9"/>
      <c r="J2" s="9"/>
      <c r="K2" s="9"/>
      <c r="L2" s="9"/>
      <c r="M2" s="9"/>
      <c r="N2" s="9"/>
      <c r="O2" s="9"/>
      <c r="P2" s="8"/>
      <c r="Q2" s="8"/>
      <c r="R2" s="8"/>
      <c r="S2" s="8"/>
      <c r="T2" s="8"/>
      <c r="U2" s="8"/>
      <c r="V2" s="8"/>
      <c r="W2" s="51"/>
      <c r="X2" s="9"/>
      <c r="Y2" s="9"/>
      <c r="Z2" s="9"/>
    </row>
    <row r="3" s="1" customFormat="1" ht="41" customHeight="1" spans="1:26">
      <c r="A3" s="10" t="s">
        <v>1</v>
      </c>
      <c r="B3" s="10" t="s">
        <v>2</v>
      </c>
      <c r="C3" s="11" t="s">
        <v>3</v>
      </c>
      <c r="D3" s="10" t="s">
        <v>4</v>
      </c>
      <c r="E3" s="10" t="s">
        <v>5</v>
      </c>
      <c r="F3" s="10" t="s">
        <v>6</v>
      </c>
      <c r="G3" s="10" t="s">
        <v>7</v>
      </c>
      <c r="H3" s="12" t="s">
        <v>8</v>
      </c>
      <c r="I3" s="29"/>
      <c r="J3" s="29"/>
      <c r="K3" s="30"/>
      <c r="L3" s="10" t="s">
        <v>9</v>
      </c>
      <c r="M3" s="10" t="s">
        <v>10</v>
      </c>
      <c r="N3" s="10" t="s">
        <v>11</v>
      </c>
      <c r="O3" s="10" t="s">
        <v>12</v>
      </c>
      <c r="P3" s="10" t="s">
        <v>13</v>
      </c>
      <c r="Q3" s="10" t="s">
        <v>14</v>
      </c>
      <c r="R3" s="10" t="s">
        <v>15</v>
      </c>
      <c r="S3" s="10" t="s">
        <v>16</v>
      </c>
      <c r="T3" s="10" t="s">
        <v>17</v>
      </c>
      <c r="U3" s="52" t="s">
        <v>18</v>
      </c>
      <c r="V3" s="52" t="s">
        <v>19</v>
      </c>
      <c r="W3" s="52" t="s">
        <v>20</v>
      </c>
      <c r="X3" s="52" t="s">
        <v>21</v>
      </c>
      <c r="Y3" s="52" t="s">
        <v>22</v>
      </c>
      <c r="Z3" s="52" t="s">
        <v>23</v>
      </c>
    </row>
    <row r="4" s="1" customFormat="1" ht="28" customHeight="1" spans="1:26">
      <c r="A4" s="10"/>
      <c r="B4" s="10"/>
      <c r="C4" s="13"/>
      <c r="D4" s="10"/>
      <c r="E4" s="10"/>
      <c r="F4" s="10"/>
      <c r="G4" s="10"/>
      <c r="H4" s="14"/>
      <c r="I4" s="31"/>
      <c r="J4" s="31"/>
      <c r="K4" s="32"/>
      <c r="L4" s="10"/>
      <c r="M4" s="10"/>
      <c r="N4" s="10"/>
      <c r="O4" s="10"/>
      <c r="P4" s="10"/>
      <c r="Q4" s="10"/>
      <c r="R4" s="10"/>
      <c r="S4" s="10"/>
      <c r="T4" s="10"/>
      <c r="U4" s="52"/>
      <c r="V4" s="52"/>
      <c r="W4" s="52"/>
      <c r="X4" s="52"/>
      <c r="Y4" s="52"/>
      <c r="Z4" s="52"/>
    </row>
    <row r="5" s="1" customFormat="1" ht="123" customHeight="1" spans="1:26">
      <c r="A5" s="10"/>
      <c r="B5" s="10"/>
      <c r="C5" s="15"/>
      <c r="D5" s="10"/>
      <c r="E5" s="10"/>
      <c r="F5" s="10"/>
      <c r="G5" s="10"/>
      <c r="H5" s="11" t="s">
        <v>24</v>
      </c>
      <c r="I5" s="11" t="s">
        <v>25</v>
      </c>
      <c r="J5" s="11" t="s">
        <v>26</v>
      </c>
      <c r="K5" s="11" t="s">
        <v>27</v>
      </c>
      <c r="L5" s="10"/>
      <c r="M5" s="10"/>
      <c r="N5" s="10"/>
      <c r="O5" s="10"/>
      <c r="P5" s="10"/>
      <c r="Q5" s="10"/>
      <c r="R5" s="10"/>
      <c r="S5" s="10"/>
      <c r="T5" s="10"/>
      <c r="U5" s="52"/>
      <c r="V5" s="52"/>
      <c r="W5" s="52"/>
      <c r="X5" s="52"/>
      <c r="Y5" s="52"/>
      <c r="Z5" s="52"/>
    </row>
    <row r="6" s="1" customFormat="1" ht="98" customHeight="1" spans="1:26">
      <c r="A6" s="10" t="s">
        <v>28</v>
      </c>
      <c r="B6" s="10" t="s">
        <v>29</v>
      </c>
      <c r="C6" s="10"/>
      <c r="D6" s="10">
        <f>SUM(D7:D27)</f>
        <v>14178.96</v>
      </c>
      <c r="E6" s="10">
        <f t="shared" ref="E6:K6" si="0">SUM(E7:E27)</f>
        <v>1735</v>
      </c>
      <c r="F6" s="10">
        <f t="shared" si="0"/>
        <v>12443.96</v>
      </c>
      <c r="G6" s="10">
        <f t="shared" si="0"/>
        <v>8035.59</v>
      </c>
      <c r="H6" s="10">
        <f t="shared" si="0"/>
        <v>0</v>
      </c>
      <c r="I6" s="10">
        <f t="shared" si="0"/>
        <v>7707.59</v>
      </c>
      <c r="J6" s="10">
        <f t="shared" si="0"/>
        <v>268</v>
      </c>
      <c r="K6" s="10">
        <f t="shared" si="0"/>
        <v>60</v>
      </c>
      <c r="L6" s="10"/>
      <c r="M6" s="10"/>
      <c r="N6" s="10"/>
      <c r="O6" s="33"/>
      <c r="P6" s="10"/>
      <c r="Q6" s="10"/>
      <c r="R6" s="10"/>
      <c r="S6" s="10"/>
      <c r="T6" s="10"/>
      <c r="U6" s="52"/>
      <c r="V6" s="52"/>
      <c r="W6" s="53"/>
      <c r="X6" s="52"/>
      <c r="Y6" s="52"/>
      <c r="Z6" s="52"/>
    </row>
    <row r="7" s="1" customFormat="1" ht="198" customHeight="1" spans="1:26">
      <c r="A7" s="16">
        <v>1</v>
      </c>
      <c r="B7" s="17" t="s">
        <v>30</v>
      </c>
      <c r="C7" s="17" t="s">
        <v>31</v>
      </c>
      <c r="D7" s="16">
        <v>450</v>
      </c>
      <c r="E7" s="18"/>
      <c r="F7" s="18">
        <v>450</v>
      </c>
      <c r="G7" s="18">
        <v>450</v>
      </c>
      <c r="H7" s="16" t="s">
        <v>32</v>
      </c>
      <c r="I7" s="18">
        <v>450</v>
      </c>
      <c r="J7" s="18">
        <f>VLOOKUP(B:B,'[1]38个项目'!$B:$G,6,0)</f>
        <v>0</v>
      </c>
      <c r="K7" s="18"/>
      <c r="L7" s="16" t="s">
        <v>33</v>
      </c>
      <c r="M7" s="16" t="s">
        <v>29</v>
      </c>
      <c r="N7" s="16" t="s">
        <v>34</v>
      </c>
      <c r="O7" s="34" t="s">
        <v>35</v>
      </c>
      <c r="P7" s="16" t="s">
        <v>36</v>
      </c>
      <c r="Q7" s="16" t="s">
        <v>37</v>
      </c>
      <c r="R7" s="16" t="s">
        <v>37</v>
      </c>
      <c r="S7" s="16" t="s">
        <v>38</v>
      </c>
      <c r="T7" s="16">
        <v>2022.03</v>
      </c>
      <c r="U7" s="16">
        <v>2022.11</v>
      </c>
      <c r="V7" s="54" t="s">
        <v>39</v>
      </c>
      <c r="W7" s="35" t="s">
        <v>40</v>
      </c>
      <c r="X7" s="16" t="s">
        <v>41</v>
      </c>
      <c r="Y7" s="16" t="s">
        <v>42</v>
      </c>
      <c r="Z7" s="18">
        <v>1000</v>
      </c>
    </row>
    <row r="8" s="1" customFormat="1" ht="307" customHeight="1" spans="1:26">
      <c r="A8" s="16">
        <v>2</v>
      </c>
      <c r="B8" s="16" t="s">
        <v>43</v>
      </c>
      <c r="C8" s="17" t="s">
        <v>44</v>
      </c>
      <c r="D8" s="16">
        <v>81.7</v>
      </c>
      <c r="E8" s="16"/>
      <c r="F8" s="16">
        <v>81.7</v>
      </c>
      <c r="G8" s="16">
        <v>81.7</v>
      </c>
      <c r="H8" s="16" t="s">
        <v>32</v>
      </c>
      <c r="I8" s="18">
        <v>81.7</v>
      </c>
      <c r="J8" s="18">
        <f>VLOOKUP(B:B,'[1]38个项目'!$B:$G,6,0)</f>
        <v>0</v>
      </c>
      <c r="K8" s="18">
        <f t="shared" ref="K8:K13" si="1">G8-I8</f>
        <v>0</v>
      </c>
      <c r="L8" s="16" t="s">
        <v>45</v>
      </c>
      <c r="M8" s="16" t="s">
        <v>29</v>
      </c>
      <c r="N8" s="17" t="s">
        <v>46</v>
      </c>
      <c r="O8" s="34" t="s">
        <v>47</v>
      </c>
      <c r="P8" s="17" t="s">
        <v>48</v>
      </c>
      <c r="Q8" s="17" t="s">
        <v>49</v>
      </c>
      <c r="R8" s="16" t="s">
        <v>37</v>
      </c>
      <c r="S8" s="17" t="s">
        <v>38</v>
      </c>
      <c r="T8" s="16">
        <v>2022.03</v>
      </c>
      <c r="U8" s="16">
        <v>2022.12</v>
      </c>
      <c r="V8" s="16" t="s">
        <v>50</v>
      </c>
      <c r="W8" s="34" t="s">
        <v>51</v>
      </c>
      <c r="X8" s="16" t="s">
        <v>52</v>
      </c>
      <c r="Y8" s="16" t="s">
        <v>53</v>
      </c>
      <c r="Z8" s="16">
        <v>2000</v>
      </c>
    </row>
    <row r="9" s="1" customFormat="1" ht="409" customHeight="1" spans="1:26">
      <c r="A9" s="16">
        <v>3</v>
      </c>
      <c r="B9" s="16" t="s">
        <v>54</v>
      </c>
      <c r="C9" s="17" t="s">
        <v>55</v>
      </c>
      <c r="D9" s="16">
        <v>600</v>
      </c>
      <c r="E9" s="16"/>
      <c r="F9" s="16">
        <v>600</v>
      </c>
      <c r="G9" s="16">
        <v>600</v>
      </c>
      <c r="H9" s="16" t="s">
        <v>32</v>
      </c>
      <c r="I9" s="18">
        <v>600</v>
      </c>
      <c r="J9" s="18">
        <f>VLOOKUP(B:B,'[1]38个项目'!$B:$G,6,0)</f>
        <v>0</v>
      </c>
      <c r="K9" s="18">
        <f t="shared" si="1"/>
        <v>0</v>
      </c>
      <c r="L9" s="16" t="s">
        <v>33</v>
      </c>
      <c r="M9" s="16" t="s">
        <v>29</v>
      </c>
      <c r="N9" s="17" t="s">
        <v>46</v>
      </c>
      <c r="O9" s="34" t="s">
        <v>56</v>
      </c>
      <c r="P9" s="17" t="s">
        <v>48</v>
      </c>
      <c r="Q9" s="17" t="s">
        <v>49</v>
      </c>
      <c r="R9" s="16" t="s">
        <v>57</v>
      </c>
      <c r="S9" s="17" t="s">
        <v>38</v>
      </c>
      <c r="T9" s="16">
        <v>2022.03</v>
      </c>
      <c r="U9" s="16">
        <v>2022.12</v>
      </c>
      <c r="V9" s="16" t="s">
        <v>50</v>
      </c>
      <c r="W9" s="34" t="s">
        <v>58</v>
      </c>
      <c r="X9" s="16" t="s">
        <v>59</v>
      </c>
      <c r="Y9" s="16" t="s">
        <v>60</v>
      </c>
      <c r="Z9" s="16">
        <v>1500</v>
      </c>
    </row>
    <row r="10" s="1" customFormat="1" ht="352" customHeight="1" spans="1:26">
      <c r="A10" s="16">
        <v>4</v>
      </c>
      <c r="B10" s="16" t="s">
        <v>61</v>
      </c>
      <c r="C10" s="17" t="s">
        <v>62</v>
      </c>
      <c r="D10" s="16">
        <v>580</v>
      </c>
      <c r="E10" s="16"/>
      <c r="F10" s="16">
        <v>580</v>
      </c>
      <c r="G10" s="16">
        <v>580</v>
      </c>
      <c r="H10" s="16" t="s">
        <v>32</v>
      </c>
      <c r="I10" s="18">
        <v>580</v>
      </c>
      <c r="J10" s="18">
        <f>VLOOKUP(B:B,'[1]38个项目'!$B:$G,6,0)</f>
        <v>0</v>
      </c>
      <c r="K10" s="18">
        <f t="shared" si="1"/>
        <v>0</v>
      </c>
      <c r="L10" s="16" t="s">
        <v>33</v>
      </c>
      <c r="M10" s="16" t="s">
        <v>29</v>
      </c>
      <c r="N10" s="17" t="s">
        <v>46</v>
      </c>
      <c r="O10" s="34" t="s">
        <v>63</v>
      </c>
      <c r="P10" s="17" t="s">
        <v>48</v>
      </c>
      <c r="Q10" s="17" t="s">
        <v>49</v>
      </c>
      <c r="R10" s="16" t="s">
        <v>64</v>
      </c>
      <c r="S10" s="17" t="s">
        <v>65</v>
      </c>
      <c r="T10" s="16">
        <v>2022.03</v>
      </c>
      <c r="U10" s="16">
        <v>2022.12</v>
      </c>
      <c r="V10" s="16" t="s">
        <v>66</v>
      </c>
      <c r="W10" s="34" t="s">
        <v>67</v>
      </c>
      <c r="X10" s="16" t="s">
        <v>68</v>
      </c>
      <c r="Y10" s="16" t="s">
        <v>69</v>
      </c>
      <c r="Z10" s="16">
        <v>1400</v>
      </c>
    </row>
    <row r="11" s="1" customFormat="1" ht="403" customHeight="1" spans="1:26">
      <c r="A11" s="16">
        <v>5</v>
      </c>
      <c r="B11" s="16" t="s">
        <v>70</v>
      </c>
      <c r="C11" s="63" t="s">
        <v>71</v>
      </c>
      <c r="D11" s="16">
        <v>1500</v>
      </c>
      <c r="E11" s="16">
        <v>600</v>
      </c>
      <c r="F11" s="16">
        <v>900</v>
      </c>
      <c r="G11" s="16">
        <v>900</v>
      </c>
      <c r="H11" s="16" t="s">
        <v>32</v>
      </c>
      <c r="I11" s="18">
        <v>900</v>
      </c>
      <c r="J11" s="18">
        <f>VLOOKUP(B:B,'[1]38个项目'!$B:$G,6,0)</f>
        <v>0</v>
      </c>
      <c r="K11" s="18">
        <f t="shared" si="1"/>
        <v>0</v>
      </c>
      <c r="L11" s="16" t="s">
        <v>33</v>
      </c>
      <c r="M11" s="16" t="s">
        <v>29</v>
      </c>
      <c r="N11" s="17" t="s">
        <v>46</v>
      </c>
      <c r="O11" s="34" t="s">
        <v>72</v>
      </c>
      <c r="P11" s="17" t="s">
        <v>48</v>
      </c>
      <c r="Q11" s="17" t="s">
        <v>49</v>
      </c>
      <c r="R11" s="16" t="s">
        <v>37</v>
      </c>
      <c r="S11" s="17" t="s">
        <v>38</v>
      </c>
      <c r="T11" s="16">
        <v>2022.03</v>
      </c>
      <c r="U11" s="16">
        <v>2022.12</v>
      </c>
      <c r="V11" s="16" t="s">
        <v>66</v>
      </c>
      <c r="W11" s="34" t="s">
        <v>73</v>
      </c>
      <c r="X11" s="16" t="s">
        <v>74</v>
      </c>
      <c r="Y11" s="16" t="s">
        <v>75</v>
      </c>
      <c r="Z11" s="16">
        <v>2000</v>
      </c>
    </row>
    <row r="12" s="1" customFormat="1" ht="324" customHeight="1" spans="1:26">
      <c r="A12" s="16">
        <v>6</v>
      </c>
      <c r="B12" s="17" t="s">
        <v>76</v>
      </c>
      <c r="C12" s="17" t="s">
        <v>77</v>
      </c>
      <c r="D12" s="17">
        <v>510</v>
      </c>
      <c r="E12" s="17"/>
      <c r="F12" s="17">
        <v>510</v>
      </c>
      <c r="G12" s="17">
        <v>102</v>
      </c>
      <c r="H12" s="16" t="s">
        <v>32</v>
      </c>
      <c r="I12" s="18">
        <v>102</v>
      </c>
      <c r="J12" s="18">
        <f>VLOOKUP(B:B,'[1]38个项目'!$B:$G,6,0)</f>
        <v>0</v>
      </c>
      <c r="K12" s="18">
        <f t="shared" si="1"/>
        <v>0</v>
      </c>
      <c r="L12" s="28" t="s">
        <v>45</v>
      </c>
      <c r="M12" s="16" t="s">
        <v>29</v>
      </c>
      <c r="N12" s="18" t="s">
        <v>34</v>
      </c>
      <c r="O12" s="35" t="s">
        <v>78</v>
      </c>
      <c r="P12" s="17" t="s">
        <v>79</v>
      </c>
      <c r="Q12" s="17" t="s">
        <v>57</v>
      </c>
      <c r="R12" s="17" t="s">
        <v>57</v>
      </c>
      <c r="S12" s="16" t="s">
        <v>38</v>
      </c>
      <c r="T12" s="54" t="s">
        <v>80</v>
      </c>
      <c r="U12" s="54" t="s">
        <v>81</v>
      </c>
      <c r="V12" s="17" t="s">
        <v>82</v>
      </c>
      <c r="W12" s="35" t="s">
        <v>83</v>
      </c>
      <c r="X12" s="17" t="s">
        <v>84</v>
      </c>
      <c r="Y12" s="17" t="s">
        <v>85</v>
      </c>
      <c r="Z12" s="17">
        <v>5400</v>
      </c>
    </row>
    <row r="13" s="1" customFormat="1" ht="291" customHeight="1" spans="1:26">
      <c r="A13" s="16">
        <v>7</v>
      </c>
      <c r="B13" s="17" t="s">
        <v>86</v>
      </c>
      <c r="C13" s="17" t="s">
        <v>87</v>
      </c>
      <c r="D13" s="17">
        <v>600</v>
      </c>
      <c r="E13" s="17"/>
      <c r="F13" s="17">
        <v>600</v>
      </c>
      <c r="G13" s="17">
        <v>480</v>
      </c>
      <c r="H13" s="16" t="s">
        <v>32</v>
      </c>
      <c r="I13" s="18">
        <v>480</v>
      </c>
      <c r="J13" s="18">
        <f>VLOOKUP(B:B,'[1]38个项目'!$B:$G,6,0)</f>
        <v>0</v>
      </c>
      <c r="K13" s="18">
        <f t="shared" si="1"/>
        <v>0</v>
      </c>
      <c r="L13" s="28" t="s">
        <v>33</v>
      </c>
      <c r="M13" s="16" t="s">
        <v>29</v>
      </c>
      <c r="N13" s="18" t="s">
        <v>34</v>
      </c>
      <c r="O13" s="35" t="s">
        <v>88</v>
      </c>
      <c r="P13" s="17" t="s">
        <v>89</v>
      </c>
      <c r="Q13" s="17" t="s">
        <v>57</v>
      </c>
      <c r="R13" s="17" t="s">
        <v>57</v>
      </c>
      <c r="S13" s="16" t="s">
        <v>38</v>
      </c>
      <c r="T13" s="54" t="s">
        <v>80</v>
      </c>
      <c r="U13" s="54" t="s">
        <v>81</v>
      </c>
      <c r="V13" s="17" t="s">
        <v>82</v>
      </c>
      <c r="W13" s="35" t="s">
        <v>90</v>
      </c>
      <c r="X13" s="16" t="s">
        <v>91</v>
      </c>
      <c r="Y13" s="16" t="s">
        <v>92</v>
      </c>
      <c r="Z13" s="18">
        <v>18000</v>
      </c>
    </row>
    <row r="14" s="1" customFormat="1" ht="370" customHeight="1" spans="1:26">
      <c r="A14" s="16">
        <v>8</v>
      </c>
      <c r="B14" s="17" t="s">
        <v>93</v>
      </c>
      <c r="C14" s="17" t="s">
        <v>94</v>
      </c>
      <c r="D14" s="17">
        <v>648</v>
      </c>
      <c r="E14" s="17"/>
      <c r="F14" s="17">
        <v>648</v>
      </c>
      <c r="G14" s="17">
        <v>518.4</v>
      </c>
      <c r="H14" s="16" t="s">
        <v>32</v>
      </c>
      <c r="I14" s="18">
        <v>518.4</v>
      </c>
      <c r="J14" s="18">
        <f>VLOOKUP(B:B,'[1]38个项目'!$B:$G,6,0)</f>
        <v>0</v>
      </c>
      <c r="K14" s="18"/>
      <c r="L14" s="28" t="s">
        <v>33</v>
      </c>
      <c r="M14" s="16" t="s">
        <v>29</v>
      </c>
      <c r="N14" s="18" t="s">
        <v>34</v>
      </c>
      <c r="O14" s="35" t="s">
        <v>95</v>
      </c>
      <c r="P14" s="17" t="s">
        <v>96</v>
      </c>
      <c r="Q14" s="17" t="s">
        <v>57</v>
      </c>
      <c r="R14" s="17" t="s">
        <v>57</v>
      </c>
      <c r="S14" s="16" t="s">
        <v>38</v>
      </c>
      <c r="T14" s="17">
        <v>2022.04</v>
      </c>
      <c r="U14" s="17">
        <v>2022.12</v>
      </c>
      <c r="V14" s="17" t="s">
        <v>82</v>
      </c>
      <c r="W14" s="35" t="s">
        <v>97</v>
      </c>
      <c r="X14" s="17" t="s">
        <v>98</v>
      </c>
      <c r="Y14" s="17" t="s">
        <v>99</v>
      </c>
      <c r="Z14" s="17">
        <v>5200</v>
      </c>
    </row>
    <row r="15" s="1" customFormat="1" ht="301" customHeight="1" spans="1:26">
      <c r="A15" s="16">
        <v>9</v>
      </c>
      <c r="B15" s="17" t="s">
        <v>100</v>
      </c>
      <c r="C15" s="17" t="s">
        <v>101</v>
      </c>
      <c r="D15" s="17">
        <v>560</v>
      </c>
      <c r="E15" s="17"/>
      <c r="F15" s="17">
        <v>560</v>
      </c>
      <c r="G15" s="17">
        <v>136.33</v>
      </c>
      <c r="H15" s="16" t="s">
        <v>32</v>
      </c>
      <c r="I15" s="18">
        <v>136.33</v>
      </c>
      <c r="J15" s="18">
        <f>VLOOKUP(B:B,'[1]38个项目'!$B:$G,6,0)</f>
        <v>0</v>
      </c>
      <c r="K15" s="18">
        <f>G15-I15</f>
        <v>0</v>
      </c>
      <c r="L15" s="28" t="s">
        <v>45</v>
      </c>
      <c r="M15" s="16" t="s">
        <v>29</v>
      </c>
      <c r="N15" s="18" t="s">
        <v>34</v>
      </c>
      <c r="O15" s="35" t="s">
        <v>102</v>
      </c>
      <c r="P15" s="17" t="s">
        <v>103</v>
      </c>
      <c r="Q15" s="17" t="s">
        <v>57</v>
      </c>
      <c r="R15" s="17" t="s">
        <v>57</v>
      </c>
      <c r="S15" s="16" t="s">
        <v>38</v>
      </c>
      <c r="T15" s="17">
        <v>2022.03</v>
      </c>
      <c r="U15" s="17">
        <v>2022.11</v>
      </c>
      <c r="V15" s="17" t="s">
        <v>82</v>
      </c>
      <c r="W15" s="35" t="s">
        <v>104</v>
      </c>
      <c r="X15" s="16" t="s">
        <v>105</v>
      </c>
      <c r="Y15" s="16" t="s">
        <v>106</v>
      </c>
      <c r="Z15" s="18">
        <v>2500</v>
      </c>
    </row>
    <row r="16" s="1" customFormat="1" ht="302" customHeight="1" spans="1:26">
      <c r="A16" s="16">
        <v>10</v>
      </c>
      <c r="B16" s="17" t="s">
        <v>107</v>
      </c>
      <c r="C16" s="17" t="s">
        <v>108</v>
      </c>
      <c r="D16" s="17">
        <v>525</v>
      </c>
      <c r="E16" s="17"/>
      <c r="F16" s="17">
        <v>525</v>
      </c>
      <c r="G16" s="17">
        <v>420</v>
      </c>
      <c r="H16" s="16" t="s">
        <v>32</v>
      </c>
      <c r="I16" s="18">
        <v>420</v>
      </c>
      <c r="J16" s="18">
        <f>VLOOKUP(B:B,'[1]38个项目'!$B:$G,6,0)</f>
        <v>0</v>
      </c>
      <c r="K16" s="18">
        <f>G16-I16</f>
        <v>0</v>
      </c>
      <c r="L16" s="28" t="s">
        <v>33</v>
      </c>
      <c r="M16" s="16" t="s">
        <v>29</v>
      </c>
      <c r="N16" s="18" t="s">
        <v>34</v>
      </c>
      <c r="O16" s="35" t="s">
        <v>109</v>
      </c>
      <c r="P16" s="17" t="s">
        <v>110</v>
      </c>
      <c r="Q16" s="17" t="s">
        <v>57</v>
      </c>
      <c r="R16" s="17" t="s">
        <v>57</v>
      </c>
      <c r="S16" s="16" t="s">
        <v>38</v>
      </c>
      <c r="T16" s="17">
        <v>2022.04</v>
      </c>
      <c r="U16" s="17">
        <v>2022.12</v>
      </c>
      <c r="V16" s="17" t="s">
        <v>82</v>
      </c>
      <c r="W16" s="35" t="s">
        <v>90</v>
      </c>
      <c r="X16" s="17" t="s">
        <v>111</v>
      </c>
      <c r="Y16" s="17" t="s">
        <v>112</v>
      </c>
      <c r="Z16" s="17">
        <v>10500</v>
      </c>
    </row>
    <row r="17" s="1" customFormat="1" ht="277" customHeight="1" spans="1:26">
      <c r="A17" s="19">
        <v>11</v>
      </c>
      <c r="B17" s="19" t="s">
        <v>113</v>
      </c>
      <c r="C17" s="64" t="s">
        <v>114</v>
      </c>
      <c r="D17" s="21">
        <v>990</v>
      </c>
      <c r="E17" s="20"/>
      <c r="F17" s="21">
        <v>990</v>
      </c>
      <c r="G17" s="21">
        <v>990</v>
      </c>
      <c r="H17" s="19" t="s">
        <v>32</v>
      </c>
      <c r="I17" s="21">
        <v>990</v>
      </c>
      <c r="J17" s="21">
        <f>VLOOKUP(B:B,'[1]38个项目'!$B:$G,6,0)</f>
        <v>0</v>
      </c>
      <c r="K17" s="21"/>
      <c r="L17" s="20" t="s">
        <v>33</v>
      </c>
      <c r="M17" s="19" t="s">
        <v>29</v>
      </c>
      <c r="N17" s="36" t="s">
        <v>34</v>
      </c>
      <c r="O17" s="37" t="s">
        <v>115</v>
      </c>
      <c r="P17" s="20" t="s">
        <v>116</v>
      </c>
      <c r="Q17" s="19" t="s">
        <v>64</v>
      </c>
      <c r="R17" s="19" t="s">
        <v>64</v>
      </c>
      <c r="S17" s="19" t="s">
        <v>65</v>
      </c>
      <c r="T17" s="19">
        <v>2022.03</v>
      </c>
      <c r="U17" s="19">
        <v>2022.12</v>
      </c>
      <c r="V17" s="20" t="s">
        <v>117</v>
      </c>
      <c r="W17" s="37" t="s">
        <v>118</v>
      </c>
      <c r="X17" s="19" t="s">
        <v>119</v>
      </c>
      <c r="Y17" s="19" t="s">
        <v>120</v>
      </c>
      <c r="Z17" s="21">
        <v>900</v>
      </c>
    </row>
    <row r="18" s="1" customFormat="1" ht="326" customHeight="1" spans="1:26">
      <c r="A18" s="22"/>
      <c r="B18" s="22"/>
      <c r="C18" s="23"/>
      <c r="D18" s="24"/>
      <c r="E18" s="23"/>
      <c r="F18" s="24"/>
      <c r="G18" s="24"/>
      <c r="H18" s="22"/>
      <c r="I18" s="24"/>
      <c r="J18" s="24"/>
      <c r="K18" s="24"/>
      <c r="L18" s="23"/>
      <c r="M18" s="22"/>
      <c r="N18" s="38"/>
      <c r="O18" s="39"/>
      <c r="P18" s="23"/>
      <c r="Q18" s="22"/>
      <c r="R18" s="22"/>
      <c r="S18" s="22"/>
      <c r="T18" s="22"/>
      <c r="U18" s="22"/>
      <c r="V18" s="23"/>
      <c r="W18" s="39"/>
      <c r="X18" s="22"/>
      <c r="Y18" s="22"/>
      <c r="Z18" s="24"/>
    </row>
    <row r="19" s="1" customFormat="1" ht="407" customHeight="1" spans="1:26">
      <c r="A19" s="16">
        <v>12</v>
      </c>
      <c r="B19" s="16" t="s">
        <v>121</v>
      </c>
      <c r="C19" s="17" t="s">
        <v>122</v>
      </c>
      <c r="D19" s="18">
        <v>2173.2</v>
      </c>
      <c r="E19" s="18">
        <v>435</v>
      </c>
      <c r="F19" s="18">
        <v>1738.2</v>
      </c>
      <c r="G19" s="18">
        <v>500</v>
      </c>
      <c r="H19" s="16" t="s">
        <v>32</v>
      </c>
      <c r="I19" s="18">
        <v>500</v>
      </c>
      <c r="J19" s="18">
        <f>VLOOKUP(B:B,'[1]38个项目'!$B:$G,6,0)</f>
        <v>0</v>
      </c>
      <c r="K19" s="18">
        <f>G19-I19</f>
        <v>0</v>
      </c>
      <c r="L19" s="17" t="s">
        <v>33</v>
      </c>
      <c r="M19" s="16" t="s">
        <v>29</v>
      </c>
      <c r="N19" s="28" t="s">
        <v>34</v>
      </c>
      <c r="O19" s="35" t="s">
        <v>123</v>
      </c>
      <c r="P19" s="16" t="s">
        <v>124</v>
      </c>
      <c r="Q19" s="17" t="s">
        <v>125</v>
      </c>
      <c r="R19" s="16" t="s">
        <v>64</v>
      </c>
      <c r="S19" s="16" t="s">
        <v>65</v>
      </c>
      <c r="T19" s="16">
        <v>2022.03</v>
      </c>
      <c r="U19" s="16">
        <v>2022.12</v>
      </c>
      <c r="V19" s="17" t="s">
        <v>126</v>
      </c>
      <c r="W19" s="55" t="s">
        <v>127</v>
      </c>
      <c r="X19" s="16" t="s">
        <v>128</v>
      </c>
      <c r="Y19" s="16" t="s">
        <v>129</v>
      </c>
      <c r="Z19" s="18">
        <v>500</v>
      </c>
    </row>
    <row r="20" s="1" customFormat="1" ht="409" customHeight="1" spans="1:26">
      <c r="A20" s="16">
        <v>13</v>
      </c>
      <c r="B20" s="17" t="s">
        <v>130</v>
      </c>
      <c r="C20" s="17" t="s">
        <v>131</v>
      </c>
      <c r="D20" s="17">
        <v>856</v>
      </c>
      <c r="E20" s="17">
        <v>300</v>
      </c>
      <c r="F20" s="17">
        <v>556</v>
      </c>
      <c r="G20" s="17">
        <v>556</v>
      </c>
      <c r="H20" s="16" t="s">
        <v>32</v>
      </c>
      <c r="I20" s="18">
        <v>556</v>
      </c>
      <c r="J20" s="18">
        <f>VLOOKUP(B:B,'[1]38个项目'!$B:$G,6,0)</f>
        <v>0</v>
      </c>
      <c r="K20" s="18">
        <f>G20-I20</f>
        <v>0</v>
      </c>
      <c r="L20" s="17" t="s">
        <v>33</v>
      </c>
      <c r="M20" s="16" t="s">
        <v>29</v>
      </c>
      <c r="N20" s="17" t="s">
        <v>46</v>
      </c>
      <c r="O20" s="35" t="s">
        <v>132</v>
      </c>
      <c r="P20" s="17" t="s">
        <v>133</v>
      </c>
      <c r="Q20" s="17" t="s">
        <v>125</v>
      </c>
      <c r="R20" s="16" t="s">
        <v>64</v>
      </c>
      <c r="S20" s="16" t="s">
        <v>65</v>
      </c>
      <c r="T20" s="17">
        <v>2022.03</v>
      </c>
      <c r="U20" s="17">
        <v>2022.11</v>
      </c>
      <c r="V20" s="17" t="s">
        <v>126</v>
      </c>
      <c r="W20" s="35" t="s">
        <v>134</v>
      </c>
      <c r="X20" s="16" t="s">
        <v>135</v>
      </c>
      <c r="Y20" s="16" t="s">
        <v>136</v>
      </c>
      <c r="Z20" s="17">
        <v>2000</v>
      </c>
    </row>
    <row r="21" s="1" customFormat="1" ht="319" customHeight="1" spans="1:26">
      <c r="A21" s="16">
        <v>14</v>
      </c>
      <c r="B21" s="17" t="s">
        <v>137</v>
      </c>
      <c r="C21" s="17" t="s">
        <v>138</v>
      </c>
      <c r="D21" s="17">
        <v>1332.9</v>
      </c>
      <c r="E21" s="17">
        <v>400</v>
      </c>
      <c r="F21" s="17">
        <v>932.9</v>
      </c>
      <c r="G21" s="17">
        <v>268</v>
      </c>
      <c r="H21" s="16" t="s">
        <v>139</v>
      </c>
      <c r="I21" s="18">
        <v>0</v>
      </c>
      <c r="J21" s="18">
        <v>268</v>
      </c>
      <c r="K21" s="18"/>
      <c r="L21" s="28" t="s">
        <v>33</v>
      </c>
      <c r="M21" s="16" t="s">
        <v>29</v>
      </c>
      <c r="N21" s="17" t="s">
        <v>46</v>
      </c>
      <c r="O21" s="35" t="s">
        <v>140</v>
      </c>
      <c r="P21" s="17" t="s">
        <v>141</v>
      </c>
      <c r="Q21" s="17" t="s">
        <v>125</v>
      </c>
      <c r="R21" s="16" t="s">
        <v>64</v>
      </c>
      <c r="S21" s="16" t="s">
        <v>65</v>
      </c>
      <c r="T21" s="17">
        <v>2022.04</v>
      </c>
      <c r="U21" s="17">
        <v>2022.12</v>
      </c>
      <c r="V21" s="17" t="s">
        <v>126</v>
      </c>
      <c r="W21" s="35" t="s">
        <v>142</v>
      </c>
      <c r="X21" s="16" t="s">
        <v>143</v>
      </c>
      <c r="Y21" s="16" t="s">
        <v>144</v>
      </c>
      <c r="Z21" s="18">
        <v>1000</v>
      </c>
    </row>
    <row r="22" s="1" customFormat="1" ht="256" customHeight="1" spans="1:26">
      <c r="A22" s="16">
        <v>15</v>
      </c>
      <c r="B22" s="16" t="s">
        <v>145</v>
      </c>
      <c r="C22" s="63" t="s">
        <v>146</v>
      </c>
      <c r="D22" s="16">
        <v>660</v>
      </c>
      <c r="E22" s="16"/>
      <c r="F22" s="16">
        <v>660</v>
      </c>
      <c r="G22" s="16">
        <v>660</v>
      </c>
      <c r="H22" s="16" t="s">
        <v>32</v>
      </c>
      <c r="I22" s="18">
        <v>660</v>
      </c>
      <c r="J22" s="18">
        <v>0</v>
      </c>
      <c r="K22" s="18"/>
      <c r="L22" s="16" t="s">
        <v>33</v>
      </c>
      <c r="M22" s="16" t="s">
        <v>29</v>
      </c>
      <c r="N22" s="16" t="s">
        <v>34</v>
      </c>
      <c r="O22" s="34" t="s">
        <v>147</v>
      </c>
      <c r="P22" s="16" t="s">
        <v>148</v>
      </c>
      <c r="Q22" s="16" t="s">
        <v>149</v>
      </c>
      <c r="R22" s="16" t="s">
        <v>64</v>
      </c>
      <c r="S22" s="16" t="s">
        <v>150</v>
      </c>
      <c r="T22" s="16">
        <v>2022.03</v>
      </c>
      <c r="U22" s="16">
        <v>2022.11</v>
      </c>
      <c r="V22" s="16" t="s">
        <v>151</v>
      </c>
      <c r="W22" s="34" t="s">
        <v>152</v>
      </c>
      <c r="X22" s="16" t="s">
        <v>153</v>
      </c>
      <c r="Y22" s="16" t="s">
        <v>154</v>
      </c>
      <c r="Z22" s="16">
        <v>500</v>
      </c>
    </row>
    <row r="23" s="1" customFormat="1" ht="354" customHeight="1" spans="1:26">
      <c r="A23" s="16">
        <v>16</v>
      </c>
      <c r="B23" s="16" t="s">
        <v>155</v>
      </c>
      <c r="C23" s="17" t="s">
        <v>156</v>
      </c>
      <c r="D23" s="16">
        <v>1000</v>
      </c>
      <c r="E23" s="16"/>
      <c r="F23" s="16">
        <v>1000</v>
      </c>
      <c r="G23" s="16">
        <v>181</v>
      </c>
      <c r="H23" s="16" t="s">
        <v>32</v>
      </c>
      <c r="I23" s="18">
        <v>181</v>
      </c>
      <c r="J23" s="18">
        <f>VLOOKUP(B:B,'[1]38个项目'!$B:$G,6,0)</f>
        <v>0</v>
      </c>
      <c r="K23" s="18">
        <f>G23-I23</f>
        <v>0</v>
      </c>
      <c r="L23" s="16" t="s">
        <v>45</v>
      </c>
      <c r="M23" s="16" t="s">
        <v>29</v>
      </c>
      <c r="N23" s="16" t="s">
        <v>34</v>
      </c>
      <c r="O23" s="34" t="s">
        <v>157</v>
      </c>
      <c r="P23" s="16" t="s">
        <v>148</v>
      </c>
      <c r="Q23" s="16" t="s">
        <v>149</v>
      </c>
      <c r="R23" s="16" t="s">
        <v>64</v>
      </c>
      <c r="S23" s="16" t="s">
        <v>65</v>
      </c>
      <c r="T23" s="16">
        <v>2022.03</v>
      </c>
      <c r="U23" s="16">
        <v>2022.11</v>
      </c>
      <c r="V23" s="16" t="s">
        <v>158</v>
      </c>
      <c r="W23" s="34" t="s">
        <v>159</v>
      </c>
      <c r="X23" s="16" t="s">
        <v>160</v>
      </c>
      <c r="Y23" s="16" t="s">
        <v>161</v>
      </c>
      <c r="Z23" s="16">
        <v>1000</v>
      </c>
    </row>
    <row r="24" s="1" customFormat="1" ht="409" customHeight="1" spans="1:26">
      <c r="A24" s="16">
        <v>17</v>
      </c>
      <c r="B24" s="16" t="s">
        <v>162</v>
      </c>
      <c r="C24" s="17" t="s">
        <v>163</v>
      </c>
      <c r="D24" s="16">
        <v>200</v>
      </c>
      <c r="E24" s="16"/>
      <c r="F24" s="16">
        <v>200</v>
      </c>
      <c r="G24" s="16">
        <v>75</v>
      </c>
      <c r="H24" s="16" t="s">
        <v>32</v>
      </c>
      <c r="I24" s="18">
        <v>75</v>
      </c>
      <c r="J24" s="18">
        <f>VLOOKUP(B:B,'[1]38个项目'!$B:$G,6,0)</f>
        <v>0</v>
      </c>
      <c r="K24" s="18">
        <f>G24-I24</f>
        <v>0</v>
      </c>
      <c r="L24" s="16" t="s">
        <v>45</v>
      </c>
      <c r="M24" s="16" t="s">
        <v>29</v>
      </c>
      <c r="N24" s="16" t="s">
        <v>34</v>
      </c>
      <c r="O24" s="34" t="s">
        <v>164</v>
      </c>
      <c r="P24" s="16" t="s">
        <v>165</v>
      </c>
      <c r="Q24" s="16" t="s">
        <v>149</v>
      </c>
      <c r="R24" s="16" t="s">
        <v>64</v>
      </c>
      <c r="S24" s="16" t="s">
        <v>65</v>
      </c>
      <c r="T24" s="16">
        <v>2022.03</v>
      </c>
      <c r="U24" s="16">
        <v>2022.11</v>
      </c>
      <c r="V24" s="16" t="s">
        <v>158</v>
      </c>
      <c r="W24" s="34" t="s">
        <v>166</v>
      </c>
      <c r="X24" s="16" t="s">
        <v>167</v>
      </c>
      <c r="Y24" s="16" t="s">
        <v>168</v>
      </c>
      <c r="Z24" s="16">
        <v>300</v>
      </c>
    </row>
    <row r="25" s="1" customFormat="1" ht="282" customHeight="1" spans="1:26">
      <c r="A25" s="16">
        <v>18</v>
      </c>
      <c r="B25" s="16" t="s">
        <v>169</v>
      </c>
      <c r="C25" s="17" t="s">
        <v>170</v>
      </c>
      <c r="D25" s="16">
        <v>675</v>
      </c>
      <c r="E25" s="16"/>
      <c r="F25" s="16">
        <v>675</v>
      </c>
      <c r="G25" s="16">
        <v>300</v>
      </c>
      <c r="H25" s="16" t="s">
        <v>32</v>
      </c>
      <c r="I25" s="18">
        <v>300</v>
      </c>
      <c r="J25" s="18">
        <f>VLOOKUP(B:B,'[1]38个项目'!$B:$G,6,0)</f>
        <v>0</v>
      </c>
      <c r="K25" s="18">
        <f>G25-I25</f>
        <v>0</v>
      </c>
      <c r="L25" s="16" t="s">
        <v>33</v>
      </c>
      <c r="M25" s="16" t="s">
        <v>29</v>
      </c>
      <c r="N25" s="16" t="s">
        <v>171</v>
      </c>
      <c r="O25" s="40" t="s">
        <v>172</v>
      </c>
      <c r="P25" s="16" t="s">
        <v>173</v>
      </c>
      <c r="Q25" s="16" t="s">
        <v>174</v>
      </c>
      <c r="R25" s="16" t="s">
        <v>64</v>
      </c>
      <c r="S25" s="16" t="s">
        <v>65</v>
      </c>
      <c r="T25" s="16">
        <v>2022.03</v>
      </c>
      <c r="U25" s="16" t="s">
        <v>81</v>
      </c>
      <c r="V25" s="16" t="s">
        <v>175</v>
      </c>
      <c r="W25" s="34" t="s">
        <v>176</v>
      </c>
      <c r="X25" s="16" t="s">
        <v>177</v>
      </c>
      <c r="Y25" s="16" t="s">
        <v>178</v>
      </c>
      <c r="Z25" s="18">
        <v>600</v>
      </c>
    </row>
    <row r="26" s="2" customFormat="1" ht="357" customHeight="1" spans="1:26">
      <c r="A26" s="16">
        <v>19</v>
      </c>
      <c r="B26" s="17" t="s">
        <v>179</v>
      </c>
      <c r="C26" s="17" t="s">
        <v>180</v>
      </c>
      <c r="D26" s="17">
        <v>60</v>
      </c>
      <c r="E26" s="17"/>
      <c r="F26" s="17">
        <v>60</v>
      </c>
      <c r="G26" s="17">
        <v>60</v>
      </c>
      <c r="H26" s="16" t="s">
        <v>181</v>
      </c>
      <c r="I26" s="18">
        <v>0</v>
      </c>
      <c r="J26" s="18">
        <v>0</v>
      </c>
      <c r="K26" s="18">
        <f>G26-I26</f>
        <v>60</v>
      </c>
      <c r="L26" s="17" t="s">
        <v>33</v>
      </c>
      <c r="M26" s="16" t="s">
        <v>29</v>
      </c>
      <c r="N26" s="17" t="s">
        <v>46</v>
      </c>
      <c r="O26" s="35" t="s">
        <v>182</v>
      </c>
      <c r="P26" s="17" t="s">
        <v>183</v>
      </c>
      <c r="Q26" s="16" t="s">
        <v>174</v>
      </c>
      <c r="R26" s="17" t="s">
        <v>64</v>
      </c>
      <c r="S26" s="17" t="s">
        <v>65</v>
      </c>
      <c r="T26" s="17">
        <v>2022.03</v>
      </c>
      <c r="U26" s="17">
        <v>2022.12</v>
      </c>
      <c r="V26" s="17" t="s">
        <v>175</v>
      </c>
      <c r="W26" s="35" t="s">
        <v>184</v>
      </c>
      <c r="X26" s="17" t="s">
        <v>185</v>
      </c>
      <c r="Y26" s="17" t="s">
        <v>186</v>
      </c>
      <c r="Z26" s="17">
        <v>200</v>
      </c>
    </row>
    <row r="27" s="1" customFormat="1" ht="407" customHeight="1" spans="1:26">
      <c r="A27" s="16">
        <v>20</v>
      </c>
      <c r="B27" s="16" t="s">
        <v>187</v>
      </c>
      <c r="C27" s="17" t="s">
        <v>188</v>
      </c>
      <c r="D27" s="16">
        <v>177.16</v>
      </c>
      <c r="E27" s="16"/>
      <c r="F27" s="16">
        <v>177.16</v>
      </c>
      <c r="G27" s="16">
        <v>177.16</v>
      </c>
      <c r="H27" s="16" t="s">
        <v>32</v>
      </c>
      <c r="I27" s="18">
        <v>177.16</v>
      </c>
      <c r="J27" s="18">
        <f>VLOOKUP(B:B,'[1]38个项目'!$B:$G,6,0)</f>
        <v>0</v>
      </c>
      <c r="K27" s="18">
        <f>G27-I27</f>
        <v>0</v>
      </c>
      <c r="L27" s="16" t="s">
        <v>33</v>
      </c>
      <c r="M27" s="16" t="s">
        <v>29</v>
      </c>
      <c r="N27" s="16" t="s">
        <v>34</v>
      </c>
      <c r="O27" s="34" t="s">
        <v>189</v>
      </c>
      <c r="P27" s="16" t="s">
        <v>190</v>
      </c>
      <c r="Q27" s="16" t="s">
        <v>191</v>
      </c>
      <c r="R27" s="16" t="s">
        <v>64</v>
      </c>
      <c r="S27" s="16" t="s">
        <v>65</v>
      </c>
      <c r="T27" s="54">
        <v>2022.03</v>
      </c>
      <c r="U27" s="54" t="s">
        <v>192</v>
      </c>
      <c r="V27" s="54" t="s">
        <v>193</v>
      </c>
      <c r="W27" s="34" t="s">
        <v>194</v>
      </c>
      <c r="X27" s="54" t="s">
        <v>195</v>
      </c>
      <c r="Y27" s="54" t="s">
        <v>196</v>
      </c>
      <c r="Z27" s="17">
        <v>300</v>
      </c>
    </row>
    <row r="28" s="1" customFormat="1" ht="104" customHeight="1" spans="1:26">
      <c r="A28" s="10" t="s">
        <v>197</v>
      </c>
      <c r="B28" s="25" t="s">
        <v>198</v>
      </c>
      <c r="C28" s="26"/>
      <c r="D28" s="25">
        <f>SUM(D29:D41)</f>
        <v>10553.67</v>
      </c>
      <c r="E28" s="25">
        <f t="shared" ref="E28:K28" si="2">SUM(E29:E41)</f>
        <v>1.08</v>
      </c>
      <c r="F28" s="25">
        <f t="shared" si="2"/>
        <v>9234.59</v>
      </c>
      <c r="G28" s="25">
        <f t="shared" si="2"/>
        <v>5864.2</v>
      </c>
      <c r="H28" s="25">
        <f t="shared" si="2"/>
        <v>0</v>
      </c>
      <c r="I28" s="25">
        <f t="shared" si="2"/>
        <v>4218.41</v>
      </c>
      <c r="J28" s="25">
        <f t="shared" si="2"/>
        <v>1254</v>
      </c>
      <c r="K28" s="25">
        <f t="shared" si="2"/>
        <v>391.79</v>
      </c>
      <c r="L28" s="25"/>
      <c r="M28" s="10"/>
      <c r="N28" s="25"/>
      <c r="O28" s="41"/>
      <c r="P28" s="25"/>
      <c r="Q28" s="25"/>
      <c r="R28" s="10"/>
      <c r="S28" s="25"/>
      <c r="T28" s="25"/>
      <c r="U28" s="25"/>
      <c r="V28" s="26"/>
      <c r="W28" s="41"/>
      <c r="X28" s="25"/>
      <c r="Y28" s="25"/>
      <c r="Z28" s="25"/>
    </row>
    <row r="29" s="1" customFormat="1" ht="317" customHeight="1" spans="1:26">
      <c r="A29" s="16">
        <v>21</v>
      </c>
      <c r="B29" s="16" t="s">
        <v>199</v>
      </c>
      <c r="C29" s="17" t="s">
        <v>200</v>
      </c>
      <c r="D29" s="16">
        <v>680</v>
      </c>
      <c r="E29" s="16"/>
      <c r="F29" s="16">
        <v>680</v>
      </c>
      <c r="G29" s="16">
        <v>300</v>
      </c>
      <c r="H29" s="16" t="s">
        <v>32</v>
      </c>
      <c r="I29" s="18">
        <v>300</v>
      </c>
      <c r="J29" s="18">
        <f>VLOOKUP(B:B,'[1]38个项目'!$B:$G,6,0)</f>
        <v>0</v>
      </c>
      <c r="K29" s="18">
        <f>G29-I29</f>
        <v>0</v>
      </c>
      <c r="L29" s="16" t="s">
        <v>33</v>
      </c>
      <c r="M29" s="16" t="s">
        <v>198</v>
      </c>
      <c r="N29" s="16" t="s">
        <v>34</v>
      </c>
      <c r="O29" s="34" t="s">
        <v>201</v>
      </c>
      <c r="P29" s="16" t="s">
        <v>148</v>
      </c>
      <c r="Q29" s="16" t="s">
        <v>149</v>
      </c>
      <c r="R29" s="16" t="s">
        <v>64</v>
      </c>
      <c r="S29" s="16" t="s">
        <v>65</v>
      </c>
      <c r="T29" s="16">
        <v>2022.03</v>
      </c>
      <c r="U29" s="16">
        <v>2022.12</v>
      </c>
      <c r="V29" s="16" t="s">
        <v>158</v>
      </c>
      <c r="W29" s="34" t="s">
        <v>202</v>
      </c>
      <c r="X29" s="16" t="s">
        <v>203</v>
      </c>
      <c r="Y29" s="16" t="s">
        <v>204</v>
      </c>
      <c r="Z29" s="16">
        <v>300</v>
      </c>
    </row>
    <row r="30" s="1" customFormat="1" ht="372" customHeight="1" spans="1:26">
      <c r="A30" s="19">
        <v>22</v>
      </c>
      <c r="B30" s="19" t="s">
        <v>205</v>
      </c>
      <c r="C30" s="64" t="s">
        <v>206</v>
      </c>
      <c r="D30" s="21">
        <v>900</v>
      </c>
      <c r="E30" s="19"/>
      <c r="F30" s="21">
        <v>900</v>
      </c>
      <c r="G30" s="21">
        <v>900</v>
      </c>
      <c r="H30" s="19" t="s">
        <v>32</v>
      </c>
      <c r="I30" s="21">
        <v>900</v>
      </c>
      <c r="J30" s="21">
        <v>0</v>
      </c>
      <c r="K30" s="21">
        <f>G30-I30</f>
        <v>0</v>
      </c>
      <c r="L30" s="20" t="s">
        <v>33</v>
      </c>
      <c r="M30" s="19" t="s">
        <v>198</v>
      </c>
      <c r="N30" s="36" t="s">
        <v>34</v>
      </c>
      <c r="O30" s="42" t="s">
        <v>207</v>
      </c>
      <c r="P30" s="19" t="s">
        <v>208</v>
      </c>
      <c r="Q30" s="19" t="s">
        <v>209</v>
      </c>
      <c r="R30" s="19" t="s">
        <v>64</v>
      </c>
      <c r="S30" s="19" t="s">
        <v>65</v>
      </c>
      <c r="T30" s="19">
        <v>2022.03</v>
      </c>
      <c r="U30" s="19">
        <v>2022.12</v>
      </c>
      <c r="V30" s="20" t="s">
        <v>210</v>
      </c>
      <c r="W30" s="56" t="s">
        <v>211</v>
      </c>
      <c r="X30" s="19" t="s">
        <v>212</v>
      </c>
      <c r="Y30" s="19" t="s">
        <v>213</v>
      </c>
      <c r="Z30" s="21">
        <v>300</v>
      </c>
    </row>
    <row r="31" s="1" customFormat="1" ht="409" customHeight="1" spans="1:26">
      <c r="A31" s="22"/>
      <c r="B31" s="22"/>
      <c r="C31" s="23"/>
      <c r="D31" s="24"/>
      <c r="E31" s="22"/>
      <c r="F31" s="24"/>
      <c r="G31" s="24"/>
      <c r="H31" s="22"/>
      <c r="I31" s="24"/>
      <c r="J31" s="24"/>
      <c r="K31" s="24"/>
      <c r="L31" s="23"/>
      <c r="M31" s="22"/>
      <c r="N31" s="43"/>
      <c r="O31" s="44"/>
      <c r="P31" s="22"/>
      <c r="Q31" s="22"/>
      <c r="R31" s="22"/>
      <c r="S31" s="22"/>
      <c r="T31" s="22"/>
      <c r="U31" s="22"/>
      <c r="V31" s="23"/>
      <c r="W31" s="57"/>
      <c r="X31" s="22"/>
      <c r="Y31" s="22"/>
      <c r="Z31" s="24"/>
    </row>
    <row r="32" s="1" customFormat="1" ht="313" customHeight="1" spans="1:26">
      <c r="A32" s="16">
        <v>23</v>
      </c>
      <c r="B32" s="16" t="s">
        <v>214</v>
      </c>
      <c r="C32" s="17" t="s">
        <v>215</v>
      </c>
      <c r="D32" s="18">
        <v>1310</v>
      </c>
      <c r="E32" s="18"/>
      <c r="F32" s="18">
        <v>1310</v>
      </c>
      <c r="G32" s="18">
        <v>500</v>
      </c>
      <c r="H32" s="16" t="s">
        <v>32</v>
      </c>
      <c r="I32" s="18">
        <v>500</v>
      </c>
      <c r="J32" s="18">
        <f>VLOOKUP(B:B,'[1]38个项目'!$B:$G,6,0)</f>
        <v>0</v>
      </c>
      <c r="K32" s="18">
        <f>G32-I32</f>
        <v>0</v>
      </c>
      <c r="L32" s="17" t="s">
        <v>45</v>
      </c>
      <c r="M32" s="16" t="s">
        <v>198</v>
      </c>
      <c r="N32" s="28" t="s">
        <v>34</v>
      </c>
      <c r="O32" s="34" t="s">
        <v>216</v>
      </c>
      <c r="P32" s="16" t="s">
        <v>217</v>
      </c>
      <c r="Q32" s="16" t="s">
        <v>64</v>
      </c>
      <c r="R32" s="16" t="s">
        <v>64</v>
      </c>
      <c r="S32" s="16" t="s">
        <v>65</v>
      </c>
      <c r="T32" s="16">
        <v>2022.03</v>
      </c>
      <c r="U32" s="16">
        <v>2022.11</v>
      </c>
      <c r="V32" s="17" t="s">
        <v>117</v>
      </c>
      <c r="W32" s="34" t="s">
        <v>218</v>
      </c>
      <c r="X32" s="16" t="s">
        <v>219</v>
      </c>
      <c r="Y32" s="16" t="s">
        <v>220</v>
      </c>
      <c r="Z32" s="16">
        <v>500</v>
      </c>
    </row>
    <row r="33" s="1" customFormat="1" ht="409" customHeight="1" spans="1:26">
      <c r="A33" s="19">
        <v>24</v>
      </c>
      <c r="B33" s="19" t="s">
        <v>221</v>
      </c>
      <c r="C33" s="64" t="s">
        <v>222</v>
      </c>
      <c r="D33" s="21">
        <v>1661.8</v>
      </c>
      <c r="E33" s="21"/>
      <c r="F33" s="21">
        <v>1661.8</v>
      </c>
      <c r="G33" s="21">
        <v>1561.8</v>
      </c>
      <c r="H33" s="19" t="s">
        <v>223</v>
      </c>
      <c r="I33" s="21">
        <v>588.41</v>
      </c>
      <c r="J33" s="21">
        <v>648.6</v>
      </c>
      <c r="K33" s="21">
        <v>324.79</v>
      </c>
      <c r="L33" s="21" t="s">
        <v>33</v>
      </c>
      <c r="M33" s="19" t="s">
        <v>198</v>
      </c>
      <c r="N33" s="21" t="s">
        <v>34</v>
      </c>
      <c r="O33" s="42" t="s">
        <v>224</v>
      </c>
      <c r="P33" s="19" t="s">
        <v>225</v>
      </c>
      <c r="Q33" s="19" t="s">
        <v>209</v>
      </c>
      <c r="R33" s="19" t="s">
        <v>64</v>
      </c>
      <c r="S33" s="19" t="s">
        <v>65</v>
      </c>
      <c r="T33" s="19">
        <v>2022.03</v>
      </c>
      <c r="U33" s="19">
        <v>2022.11</v>
      </c>
      <c r="V33" s="20" t="s">
        <v>226</v>
      </c>
      <c r="W33" s="58" t="s">
        <v>227</v>
      </c>
      <c r="X33" s="19" t="s">
        <v>228</v>
      </c>
      <c r="Y33" s="19" t="s">
        <v>229</v>
      </c>
      <c r="Z33" s="21">
        <v>1000</v>
      </c>
    </row>
    <row r="34" s="1" customFormat="1" ht="409" customHeight="1" spans="1:26">
      <c r="A34" s="22"/>
      <c r="B34" s="22"/>
      <c r="C34" s="23"/>
      <c r="D34" s="24"/>
      <c r="E34" s="24"/>
      <c r="F34" s="24"/>
      <c r="G34" s="24"/>
      <c r="H34" s="22"/>
      <c r="I34" s="24"/>
      <c r="J34" s="24"/>
      <c r="K34" s="24"/>
      <c r="L34" s="24"/>
      <c r="M34" s="22"/>
      <c r="N34" s="24"/>
      <c r="O34" s="45"/>
      <c r="P34" s="22"/>
      <c r="Q34" s="22"/>
      <c r="R34" s="22"/>
      <c r="S34" s="22"/>
      <c r="T34" s="22"/>
      <c r="U34" s="22"/>
      <c r="V34" s="23"/>
      <c r="W34" s="45"/>
      <c r="X34" s="22"/>
      <c r="Y34" s="22"/>
      <c r="Z34" s="24"/>
    </row>
    <row r="35" s="1" customFormat="1" ht="244" customHeight="1" spans="1:26">
      <c r="A35" s="16">
        <v>25</v>
      </c>
      <c r="B35" s="16" t="s">
        <v>230</v>
      </c>
      <c r="C35" s="17" t="s">
        <v>231</v>
      </c>
      <c r="D35" s="16">
        <v>625</v>
      </c>
      <c r="E35" s="16"/>
      <c r="F35" s="16">
        <v>625</v>
      </c>
      <c r="G35" s="16">
        <v>625</v>
      </c>
      <c r="H35" s="16" t="s">
        <v>32</v>
      </c>
      <c r="I35" s="18">
        <v>625</v>
      </c>
      <c r="J35" s="18">
        <f>VLOOKUP(B:B,'[1]38个项目'!$B:$G,6,0)</f>
        <v>0</v>
      </c>
      <c r="K35" s="18">
        <f>G35-I35</f>
        <v>0</v>
      </c>
      <c r="L35" s="16" t="s">
        <v>33</v>
      </c>
      <c r="M35" s="16" t="s">
        <v>198</v>
      </c>
      <c r="N35" s="17" t="s">
        <v>46</v>
      </c>
      <c r="O35" s="34" t="s">
        <v>232</v>
      </c>
      <c r="P35" s="16" t="s">
        <v>233</v>
      </c>
      <c r="Q35" s="16" t="s">
        <v>234</v>
      </c>
      <c r="R35" s="16" t="s">
        <v>234</v>
      </c>
      <c r="S35" s="16" t="s">
        <v>235</v>
      </c>
      <c r="T35" s="16">
        <v>2022.04</v>
      </c>
      <c r="U35" s="16">
        <v>2022.11</v>
      </c>
      <c r="V35" s="19" t="s">
        <v>236</v>
      </c>
      <c r="W35" s="34" t="s">
        <v>237</v>
      </c>
      <c r="X35" s="16" t="s">
        <v>238</v>
      </c>
      <c r="Y35" s="16" t="s">
        <v>239</v>
      </c>
      <c r="Z35" s="54" t="s">
        <v>240</v>
      </c>
    </row>
    <row r="36" s="1" customFormat="1" ht="353" customHeight="1" spans="1:26">
      <c r="A36" s="16">
        <v>26</v>
      </c>
      <c r="B36" s="16" t="s">
        <v>241</v>
      </c>
      <c r="C36" s="17" t="s">
        <v>242</v>
      </c>
      <c r="D36" s="16">
        <v>1031</v>
      </c>
      <c r="E36" s="16"/>
      <c r="F36" s="16">
        <v>901</v>
      </c>
      <c r="G36" s="16">
        <v>600</v>
      </c>
      <c r="H36" s="16" t="s">
        <v>32</v>
      </c>
      <c r="I36" s="18">
        <v>600</v>
      </c>
      <c r="J36" s="18">
        <f>VLOOKUP(B:B,'[1]38个项目'!$B:$G,6,0)</f>
        <v>0</v>
      </c>
      <c r="K36" s="18">
        <f>G36-I36</f>
        <v>0</v>
      </c>
      <c r="L36" s="16" t="s">
        <v>33</v>
      </c>
      <c r="M36" s="16" t="s">
        <v>198</v>
      </c>
      <c r="N36" s="17" t="s">
        <v>46</v>
      </c>
      <c r="O36" s="34" t="s">
        <v>243</v>
      </c>
      <c r="P36" s="16" t="s">
        <v>244</v>
      </c>
      <c r="Q36" s="16" t="s">
        <v>234</v>
      </c>
      <c r="R36" s="16" t="s">
        <v>234</v>
      </c>
      <c r="S36" s="16" t="s">
        <v>235</v>
      </c>
      <c r="T36" s="16">
        <v>2022.05</v>
      </c>
      <c r="U36" s="16">
        <v>2022.08</v>
      </c>
      <c r="V36" s="19" t="s">
        <v>236</v>
      </c>
      <c r="W36" s="34" t="s">
        <v>245</v>
      </c>
      <c r="X36" s="16" t="s">
        <v>246</v>
      </c>
      <c r="Y36" s="16" t="s">
        <v>247</v>
      </c>
      <c r="Z36" s="54" t="s">
        <v>240</v>
      </c>
    </row>
    <row r="37" s="1" customFormat="1" ht="288" customHeight="1" spans="1:26">
      <c r="A37" s="16">
        <v>27</v>
      </c>
      <c r="B37" s="16" t="s">
        <v>248</v>
      </c>
      <c r="C37" s="17" t="s">
        <v>249</v>
      </c>
      <c r="D37" s="16">
        <v>2885</v>
      </c>
      <c r="E37" s="16"/>
      <c r="F37" s="16">
        <v>1697</v>
      </c>
      <c r="G37" s="16">
        <v>500</v>
      </c>
      <c r="H37" s="16" t="s">
        <v>32</v>
      </c>
      <c r="I37" s="18">
        <v>500</v>
      </c>
      <c r="J37" s="18">
        <f>VLOOKUP(B:B,'[1]38个项目'!$B:$G,6,0)</f>
        <v>0</v>
      </c>
      <c r="K37" s="18">
        <f>G37-I37</f>
        <v>0</v>
      </c>
      <c r="L37" s="16" t="s">
        <v>33</v>
      </c>
      <c r="M37" s="16" t="s">
        <v>198</v>
      </c>
      <c r="N37" s="16" t="s">
        <v>34</v>
      </c>
      <c r="O37" s="34" t="s">
        <v>250</v>
      </c>
      <c r="P37" s="16" t="s">
        <v>251</v>
      </c>
      <c r="Q37" s="16" t="s">
        <v>234</v>
      </c>
      <c r="R37" s="16" t="s">
        <v>234</v>
      </c>
      <c r="S37" s="16" t="s">
        <v>235</v>
      </c>
      <c r="T37" s="16">
        <v>2022.04</v>
      </c>
      <c r="U37" s="16">
        <v>2022.11</v>
      </c>
      <c r="V37" s="19" t="s">
        <v>236</v>
      </c>
      <c r="W37" s="34" t="s">
        <v>252</v>
      </c>
      <c r="X37" s="16" t="s">
        <v>253</v>
      </c>
      <c r="Y37" s="16" t="s">
        <v>254</v>
      </c>
      <c r="Z37" s="54" t="s">
        <v>240</v>
      </c>
    </row>
    <row r="38" s="1" customFormat="1" ht="361" customHeight="1" spans="1:26">
      <c r="A38" s="16">
        <v>28</v>
      </c>
      <c r="B38" s="16" t="s">
        <v>255</v>
      </c>
      <c r="C38" s="17" t="s">
        <v>256</v>
      </c>
      <c r="D38" s="16">
        <v>593.7</v>
      </c>
      <c r="E38" s="16"/>
      <c r="F38" s="16">
        <v>593.7</v>
      </c>
      <c r="G38" s="16">
        <v>405.4</v>
      </c>
      <c r="H38" s="16" t="s">
        <v>139</v>
      </c>
      <c r="I38" s="18">
        <v>0</v>
      </c>
      <c r="J38" s="18">
        <v>405.4</v>
      </c>
      <c r="K38" s="18"/>
      <c r="L38" s="16" t="s">
        <v>45</v>
      </c>
      <c r="M38" s="16" t="s">
        <v>198</v>
      </c>
      <c r="N38" s="17" t="s">
        <v>46</v>
      </c>
      <c r="O38" s="46" t="s">
        <v>257</v>
      </c>
      <c r="P38" s="16" t="s">
        <v>258</v>
      </c>
      <c r="Q38" s="16" t="s">
        <v>259</v>
      </c>
      <c r="R38" s="16" t="s">
        <v>64</v>
      </c>
      <c r="S38" s="16" t="s">
        <v>65</v>
      </c>
      <c r="T38" s="16">
        <v>2022.03</v>
      </c>
      <c r="U38" s="16">
        <v>2022.12</v>
      </c>
      <c r="V38" s="16" t="s">
        <v>260</v>
      </c>
      <c r="W38" s="34" t="s">
        <v>261</v>
      </c>
      <c r="X38" s="16" t="s">
        <v>262</v>
      </c>
      <c r="Y38" s="16" t="s">
        <v>263</v>
      </c>
      <c r="Z38" s="16">
        <v>2000</v>
      </c>
    </row>
    <row r="39" s="1" customFormat="1" ht="409" customHeight="1" spans="1:26">
      <c r="A39" s="16">
        <v>29</v>
      </c>
      <c r="B39" s="16" t="s">
        <v>264</v>
      </c>
      <c r="C39" s="17" t="s">
        <v>265</v>
      </c>
      <c r="D39" s="17">
        <v>594.09</v>
      </c>
      <c r="E39" s="16"/>
      <c r="F39" s="16">
        <v>594.09</v>
      </c>
      <c r="G39" s="16">
        <v>200</v>
      </c>
      <c r="H39" s="16" t="s">
        <v>139</v>
      </c>
      <c r="I39" s="18">
        <v>0</v>
      </c>
      <c r="J39" s="18">
        <f>VLOOKUP(B:B,'[1]38个项目'!$B:$G,6,0)</f>
        <v>200</v>
      </c>
      <c r="K39" s="18"/>
      <c r="L39" s="16" t="s">
        <v>33</v>
      </c>
      <c r="M39" s="16" t="s">
        <v>198</v>
      </c>
      <c r="N39" s="16" t="s">
        <v>34</v>
      </c>
      <c r="O39" s="34" t="s">
        <v>266</v>
      </c>
      <c r="P39" s="16" t="s">
        <v>267</v>
      </c>
      <c r="Q39" s="16" t="s">
        <v>259</v>
      </c>
      <c r="R39" s="16" t="s">
        <v>64</v>
      </c>
      <c r="S39" s="16" t="s">
        <v>65</v>
      </c>
      <c r="T39" s="16">
        <v>2022.03</v>
      </c>
      <c r="U39" s="16">
        <v>2022.12</v>
      </c>
      <c r="V39" s="16" t="s">
        <v>260</v>
      </c>
      <c r="W39" s="34" t="s">
        <v>268</v>
      </c>
      <c r="X39" s="16" t="s">
        <v>269</v>
      </c>
      <c r="Y39" s="16" t="s">
        <v>263</v>
      </c>
      <c r="Z39" s="16">
        <v>2000</v>
      </c>
    </row>
    <row r="40" s="1" customFormat="1" ht="298" customHeight="1" spans="1:26">
      <c r="A40" s="16">
        <v>30</v>
      </c>
      <c r="B40" s="16" t="s">
        <v>270</v>
      </c>
      <c r="C40" s="17" t="s">
        <v>271</v>
      </c>
      <c r="D40" s="18">
        <v>48.08</v>
      </c>
      <c r="E40" s="18">
        <v>1.08</v>
      </c>
      <c r="F40" s="18">
        <v>47</v>
      </c>
      <c r="G40" s="18">
        <v>47</v>
      </c>
      <c r="H40" s="16" t="s">
        <v>272</v>
      </c>
      <c r="I40" s="18">
        <v>0</v>
      </c>
      <c r="J40" s="18">
        <f>VLOOKUP(B:B,'[1]38个项目'!$B:$G,6,0)</f>
        <v>0</v>
      </c>
      <c r="K40" s="18">
        <v>47</v>
      </c>
      <c r="L40" s="16" t="s">
        <v>33</v>
      </c>
      <c r="M40" s="16" t="s">
        <v>198</v>
      </c>
      <c r="N40" s="16" t="s">
        <v>34</v>
      </c>
      <c r="O40" s="34" t="s">
        <v>273</v>
      </c>
      <c r="P40" s="16" t="s">
        <v>274</v>
      </c>
      <c r="Q40" s="16" t="s">
        <v>275</v>
      </c>
      <c r="R40" s="16" t="s">
        <v>64</v>
      </c>
      <c r="S40" s="16" t="s">
        <v>65</v>
      </c>
      <c r="T40" s="16">
        <v>2022.03</v>
      </c>
      <c r="U40" s="16" t="s">
        <v>276</v>
      </c>
      <c r="V40" s="16" t="s">
        <v>277</v>
      </c>
      <c r="W40" s="34" t="s">
        <v>278</v>
      </c>
      <c r="X40" s="16" t="s">
        <v>279</v>
      </c>
      <c r="Y40" s="16" t="s">
        <v>168</v>
      </c>
      <c r="Z40" s="18"/>
    </row>
    <row r="41" s="3" customFormat="1" ht="408" customHeight="1" spans="1:26">
      <c r="A41" s="16">
        <v>31</v>
      </c>
      <c r="B41" s="16" t="s">
        <v>280</v>
      </c>
      <c r="C41" s="17" t="s">
        <v>281</v>
      </c>
      <c r="D41" s="16">
        <v>225</v>
      </c>
      <c r="E41" s="16"/>
      <c r="F41" s="16">
        <v>225</v>
      </c>
      <c r="G41" s="16">
        <v>225</v>
      </c>
      <c r="H41" s="16" t="s">
        <v>282</v>
      </c>
      <c r="I41" s="18">
        <v>205</v>
      </c>
      <c r="J41" s="18"/>
      <c r="K41" s="18">
        <v>20</v>
      </c>
      <c r="L41" s="16" t="s">
        <v>33</v>
      </c>
      <c r="M41" s="16" t="s">
        <v>198</v>
      </c>
      <c r="N41" s="16" t="s">
        <v>46</v>
      </c>
      <c r="O41" s="16" t="s">
        <v>283</v>
      </c>
      <c r="P41" s="16" t="s">
        <v>284</v>
      </c>
      <c r="Q41" s="16" t="s">
        <v>191</v>
      </c>
      <c r="R41" s="16" t="s">
        <v>285</v>
      </c>
      <c r="S41" s="16" t="s">
        <v>286</v>
      </c>
      <c r="T41" s="16">
        <v>2022.03</v>
      </c>
      <c r="U41" s="16">
        <v>2022.11</v>
      </c>
      <c r="V41" s="16" t="s">
        <v>193</v>
      </c>
      <c r="W41" s="34" t="s">
        <v>287</v>
      </c>
      <c r="X41" s="16" t="s">
        <v>288</v>
      </c>
      <c r="Y41" s="16" t="s">
        <v>289</v>
      </c>
      <c r="Z41" s="16"/>
    </row>
    <row r="42" s="1" customFormat="1" ht="96" customHeight="1" spans="1:26">
      <c r="A42" s="10" t="s">
        <v>290</v>
      </c>
      <c r="B42" s="25" t="s">
        <v>291</v>
      </c>
      <c r="C42" s="26"/>
      <c r="D42" s="25">
        <f>SUM(D43)</f>
        <v>220</v>
      </c>
      <c r="E42" s="25">
        <f t="shared" ref="E42:K42" si="3">SUM(E43)</f>
        <v>0</v>
      </c>
      <c r="F42" s="25">
        <f t="shared" si="3"/>
        <v>220</v>
      </c>
      <c r="G42" s="25">
        <f t="shared" si="3"/>
        <v>220</v>
      </c>
      <c r="H42" s="25">
        <f t="shared" si="3"/>
        <v>0</v>
      </c>
      <c r="I42" s="25">
        <f t="shared" si="3"/>
        <v>220</v>
      </c>
      <c r="J42" s="25">
        <f t="shared" si="3"/>
        <v>0</v>
      </c>
      <c r="K42" s="25">
        <f t="shared" si="3"/>
        <v>0</v>
      </c>
      <c r="L42" s="10"/>
      <c r="M42" s="10"/>
      <c r="N42" s="10"/>
      <c r="O42" s="33"/>
      <c r="P42" s="10"/>
      <c r="Q42" s="59"/>
      <c r="R42" s="59"/>
      <c r="S42" s="59"/>
      <c r="T42" s="60"/>
      <c r="U42" s="59"/>
      <c r="V42" s="16"/>
      <c r="W42" s="33"/>
      <c r="X42" s="10"/>
      <c r="Y42" s="10"/>
      <c r="Z42" s="10"/>
    </row>
    <row r="43" s="1" customFormat="1" ht="290" customHeight="1" spans="1:26">
      <c r="A43" s="16">
        <v>32</v>
      </c>
      <c r="B43" s="27" t="s">
        <v>292</v>
      </c>
      <c r="C43" s="17" t="s">
        <v>293</v>
      </c>
      <c r="D43" s="27">
        <v>220</v>
      </c>
      <c r="E43" s="27"/>
      <c r="F43" s="27">
        <v>220</v>
      </c>
      <c r="G43" s="27">
        <v>220</v>
      </c>
      <c r="H43" s="16" t="s">
        <v>32</v>
      </c>
      <c r="I43" s="18">
        <v>220</v>
      </c>
      <c r="J43" s="18">
        <f>VLOOKUP(B:B,'[1]38个项目'!$B:$G,6,0)</f>
        <v>0</v>
      </c>
      <c r="K43" s="18"/>
      <c r="L43" s="27" t="s">
        <v>33</v>
      </c>
      <c r="M43" s="27" t="s">
        <v>291</v>
      </c>
      <c r="N43" s="27" t="s">
        <v>34</v>
      </c>
      <c r="O43" s="46" t="s">
        <v>294</v>
      </c>
      <c r="P43" s="17" t="s">
        <v>209</v>
      </c>
      <c r="Q43" s="17" t="s">
        <v>295</v>
      </c>
      <c r="R43" s="17" t="s">
        <v>295</v>
      </c>
      <c r="S43" s="17" t="s">
        <v>65</v>
      </c>
      <c r="T43" s="17">
        <v>2022.03</v>
      </c>
      <c r="U43" s="17">
        <v>2022.12</v>
      </c>
      <c r="V43" s="17" t="s">
        <v>296</v>
      </c>
      <c r="W43" s="46" t="s">
        <v>297</v>
      </c>
      <c r="X43" s="27" t="s">
        <v>298</v>
      </c>
      <c r="Y43" s="27" t="s">
        <v>298</v>
      </c>
      <c r="Z43" s="27"/>
    </row>
    <row r="44" s="1" customFormat="1" ht="104" customHeight="1" spans="1:26">
      <c r="A44" s="10" t="s">
        <v>299</v>
      </c>
      <c r="B44" s="25" t="s">
        <v>300</v>
      </c>
      <c r="C44" s="26"/>
      <c r="D44" s="25">
        <f>SUM(D45:D46)</f>
        <v>143</v>
      </c>
      <c r="E44" s="25">
        <f t="shared" ref="E44:K44" si="4">SUM(E45:E46)</f>
        <v>0</v>
      </c>
      <c r="F44" s="25">
        <f t="shared" si="4"/>
        <v>143</v>
      </c>
      <c r="G44" s="25">
        <f t="shared" si="4"/>
        <v>143</v>
      </c>
      <c r="H44" s="25">
        <f t="shared" si="4"/>
        <v>0</v>
      </c>
      <c r="I44" s="25">
        <f t="shared" si="4"/>
        <v>0</v>
      </c>
      <c r="J44" s="25">
        <f t="shared" si="4"/>
        <v>120</v>
      </c>
      <c r="K44" s="25">
        <f t="shared" si="4"/>
        <v>23</v>
      </c>
      <c r="L44" s="25"/>
      <c r="M44" s="25"/>
      <c r="N44" s="25"/>
      <c r="O44" s="41"/>
      <c r="P44" s="25"/>
      <c r="Q44" s="27"/>
      <c r="R44" s="61"/>
      <c r="S44" s="61"/>
      <c r="T44" s="60"/>
      <c r="U44" s="61"/>
      <c r="V44" s="27"/>
      <c r="W44" s="41"/>
      <c r="X44" s="25"/>
      <c r="Y44" s="25"/>
      <c r="Z44" s="25"/>
    </row>
    <row r="45" s="1" customFormat="1" ht="174" customHeight="1" spans="1:26">
      <c r="A45" s="16">
        <v>33</v>
      </c>
      <c r="B45" s="27" t="s">
        <v>301</v>
      </c>
      <c r="C45" s="17" t="s">
        <v>302</v>
      </c>
      <c r="D45" s="27">
        <v>120</v>
      </c>
      <c r="E45" s="27"/>
      <c r="F45" s="27">
        <v>120</v>
      </c>
      <c r="G45" s="27">
        <v>120</v>
      </c>
      <c r="H45" s="27" t="s">
        <v>139</v>
      </c>
      <c r="I45" s="18">
        <f>VLOOKUP(B:B,'[1]38个项目'!$B:$F,5,0)</f>
        <v>0</v>
      </c>
      <c r="J45" s="18">
        <v>120</v>
      </c>
      <c r="K45" s="18"/>
      <c r="L45" s="27" t="s">
        <v>33</v>
      </c>
      <c r="M45" s="27" t="s">
        <v>300</v>
      </c>
      <c r="N45" s="17" t="s">
        <v>46</v>
      </c>
      <c r="O45" s="46" t="s">
        <v>303</v>
      </c>
      <c r="P45" s="17" t="s">
        <v>209</v>
      </c>
      <c r="Q45" s="17" t="s">
        <v>295</v>
      </c>
      <c r="R45" s="17" t="s">
        <v>295</v>
      </c>
      <c r="S45" s="17" t="s">
        <v>65</v>
      </c>
      <c r="T45" s="17">
        <v>2022.03</v>
      </c>
      <c r="U45" s="17">
        <v>2022.12</v>
      </c>
      <c r="V45" s="17" t="s">
        <v>296</v>
      </c>
      <c r="W45" s="46" t="s">
        <v>304</v>
      </c>
      <c r="X45" s="27" t="s">
        <v>305</v>
      </c>
      <c r="Y45" s="27" t="s">
        <v>305</v>
      </c>
      <c r="Z45" s="27"/>
    </row>
    <row r="46" s="1" customFormat="1" ht="116" customHeight="1" spans="1:26">
      <c r="A46" s="16">
        <v>34</v>
      </c>
      <c r="B46" s="27" t="s">
        <v>306</v>
      </c>
      <c r="C46" s="17" t="s">
        <v>307</v>
      </c>
      <c r="D46" s="27">
        <v>23</v>
      </c>
      <c r="E46" s="27"/>
      <c r="F46" s="27">
        <v>23</v>
      </c>
      <c r="G46" s="27">
        <v>23</v>
      </c>
      <c r="H46" s="27" t="s">
        <v>308</v>
      </c>
      <c r="I46" s="18">
        <f>VLOOKUP(B:B,'[1]38个项目'!$B:$F,5,0)</f>
        <v>0</v>
      </c>
      <c r="J46" s="18">
        <f>VLOOKUP(B:B,'[1]38个项目'!$B:$G,6,0)</f>
        <v>0</v>
      </c>
      <c r="K46" s="18">
        <v>23</v>
      </c>
      <c r="L46" s="27" t="s">
        <v>33</v>
      </c>
      <c r="M46" s="27" t="s">
        <v>300</v>
      </c>
      <c r="N46" s="17" t="s">
        <v>46</v>
      </c>
      <c r="O46" s="46" t="s">
        <v>309</v>
      </c>
      <c r="P46" s="17" t="s">
        <v>310</v>
      </c>
      <c r="Q46" s="17" t="s">
        <v>295</v>
      </c>
      <c r="R46" s="17" t="s">
        <v>295</v>
      </c>
      <c r="S46" s="17" t="s">
        <v>65</v>
      </c>
      <c r="T46" s="17">
        <v>2022.06</v>
      </c>
      <c r="U46" s="17">
        <v>2022.12</v>
      </c>
      <c r="V46" s="17" t="s">
        <v>296</v>
      </c>
      <c r="W46" s="46" t="s">
        <v>311</v>
      </c>
      <c r="X46" s="27" t="s">
        <v>312</v>
      </c>
      <c r="Y46" s="27" t="s">
        <v>313</v>
      </c>
      <c r="Z46" s="27"/>
    </row>
    <row r="47" s="1" customFormat="1" ht="102" customHeight="1" spans="1:26">
      <c r="A47" s="10" t="s">
        <v>314</v>
      </c>
      <c r="B47" s="10" t="s">
        <v>315</v>
      </c>
      <c r="C47" s="26"/>
      <c r="D47" s="25">
        <f>SUM(D48:D49)</f>
        <v>1508</v>
      </c>
      <c r="E47" s="25">
        <f t="shared" ref="E47:K47" si="5">SUM(E48:E49)</f>
        <v>0</v>
      </c>
      <c r="F47" s="25">
        <f t="shared" si="5"/>
        <v>1508</v>
      </c>
      <c r="G47" s="25">
        <f t="shared" si="5"/>
        <v>1208</v>
      </c>
      <c r="H47" s="25">
        <f t="shared" si="5"/>
        <v>0</v>
      </c>
      <c r="I47" s="25">
        <f t="shared" si="5"/>
        <v>0</v>
      </c>
      <c r="J47" s="25">
        <f t="shared" si="5"/>
        <v>1208</v>
      </c>
      <c r="K47" s="25">
        <f t="shared" si="5"/>
        <v>0</v>
      </c>
      <c r="L47" s="25"/>
      <c r="M47" s="25"/>
      <c r="N47" s="25"/>
      <c r="O47" s="41"/>
      <c r="P47" s="25"/>
      <c r="Q47" s="27"/>
      <c r="R47" s="61"/>
      <c r="S47" s="61"/>
      <c r="T47" s="61"/>
      <c r="U47" s="61"/>
      <c r="V47" s="27"/>
      <c r="W47" s="41"/>
      <c r="X47" s="25"/>
      <c r="Y47" s="25"/>
      <c r="Z47" s="25"/>
    </row>
    <row r="48" s="1" customFormat="1" ht="210" customHeight="1" spans="1:26">
      <c r="A48" s="16">
        <v>35</v>
      </c>
      <c r="B48" s="17" t="s">
        <v>316</v>
      </c>
      <c r="C48" s="17" t="s">
        <v>317</v>
      </c>
      <c r="D48" s="16">
        <v>645</v>
      </c>
      <c r="E48" s="28"/>
      <c r="F48" s="28">
        <v>645</v>
      </c>
      <c r="G48" s="28">
        <v>545</v>
      </c>
      <c r="H48" s="28" t="s">
        <v>139</v>
      </c>
      <c r="I48" s="18">
        <f>VLOOKUP(B:B,'[1]38个项目'!$B:$F,5,0)</f>
        <v>0</v>
      </c>
      <c r="J48" s="18">
        <v>545</v>
      </c>
      <c r="K48" s="18"/>
      <c r="L48" s="28" t="s">
        <v>33</v>
      </c>
      <c r="M48" s="16" t="s">
        <v>315</v>
      </c>
      <c r="N48" s="17" t="s">
        <v>46</v>
      </c>
      <c r="O48" s="35" t="s">
        <v>318</v>
      </c>
      <c r="P48" s="17" t="s">
        <v>319</v>
      </c>
      <c r="Q48" s="35" t="s">
        <v>320</v>
      </c>
      <c r="R48" s="17" t="s">
        <v>321</v>
      </c>
      <c r="S48" s="17" t="s">
        <v>65</v>
      </c>
      <c r="T48" s="17">
        <v>2022.03</v>
      </c>
      <c r="U48" s="17">
        <v>2022.11</v>
      </c>
      <c r="V48" s="17" t="s">
        <v>322</v>
      </c>
      <c r="W48" s="35" t="s">
        <v>323</v>
      </c>
      <c r="X48" s="16" t="s">
        <v>324</v>
      </c>
      <c r="Y48" s="16" t="s">
        <v>325</v>
      </c>
      <c r="Z48" s="18"/>
    </row>
    <row r="49" s="1" customFormat="1" ht="250" customHeight="1" spans="1:26">
      <c r="A49" s="16">
        <v>36</v>
      </c>
      <c r="B49" s="16" t="s">
        <v>326</v>
      </c>
      <c r="C49" s="17" t="s">
        <v>327</v>
      </c>
      <c r="D49" s="16">
        <v>863</v>
      </c>
      <c r="E49" s="16"/>
      <c r="F49" s="16">
        <v>863</v>
      </c>
      <c r="G49" s="16">
        <v>663</v>
      </c>
      <c r="H49" s="16" t="s">
        <v>139</v>
      </c>
      <c r="I49" s="18">
        <f>VLOOKUP(B:B,'[1]38个项目'!$B:$F,5,0)</f>
        <v>0</v>
      </c>
      <c r="J49" s="18">
        <v>663</v>
      </c>
      <c r="K49" s="18"/>
      <c r="L49" s="28" t="s">
        <v>33</v>
      </c>
      <c r="M49" s="16" t="s">
        <v>315</v>
      </c>
      <c r="N49" s="17" t="s">
        <v>46</v>
      </c>
      <c r="O49" s="34" t="s">
        <v>328</v>
      </c>
      <c r="P49" s="17" t="s">
        <v>329</v>
      </c>
      <c r="Q49" s="35" t="s">
        <v>320</v>
      </c>
      <c r="R49" s="17" t="s">
        <v>321</v>
      </c>
      <c r="S49" s="17" t="s">
        <v>65</v>
      </c>
      <c r="T49" s="17">
        <v>2022.03</v>
      </c>
      <c r="U49" s="17">
        <v>2022.11</v>
      </c>
      <c r="V49" s="17" t="s">
        <v>322</v>
      </c>
      <c r="W49" s="34" t="s">
        <v>330</v>
      </c>
      <c r="X49" s="16" t="s">
        <v>331</v>
      </c>
      <c r="Y49" s="16" t="s">
        <v>332</v>
      </c>
      <c r="Z49" s="16"/>
    </row>
    <row r="50" ht="76" customHeight="1" spans="1:26">
      <c r="A50" s="10" t="s">
        <v>333</v>
      </c>
      <c r="B50" s="10" t="s">
        <v>334</v>
      </c>
      <c r="C50" s="26"/>
      <c r="D50" s="10">
        <f>D6+D28+D42+D44+D47</f>
        <v>26603.63</v>
      </c>
      <c r="E50" s="10">
        <f>E6+E28+E42+E44+E47</f>
        <v>1736.08</v>
      </c>
      <c r="F50" s="10">
        <f>F6+F28+F42+F44+F47</f>
        <v>23549.55</v>
      </c>
      <c r="G50" s="10">
        <f>G6+G28+G42+G44+G47</f>
        <v>15470.79</v>
      </c>
      <c r="H50" s="10"/>
      <c r="I50" s="47">
        <f>I6+I28+I42+I44+I47</f>
        <v>12146</v>
      </c>
      <c r="J50" s="47">
        <f>J6+J28+J42+J44+J47</f>
        <v>2850</v>
      </c>
      <c r="K50" s="47">
        <f>K6+K28+K42+K44+K47</f>
        <v>474.79</v>
      </c>
      <c r="L50" s="48"/>
      <c r="M50" s="48"/>
      <c r="N50" s="49"/>
      <c r="O50" s="33"/>
      <c r="P50" s="10"/>
      <c r="Q50" s="17"/>
      <c r="R50" s="62"/>
      <c r="S50" s="61"/>
      <c r="T50" s="59"/>
      <c r="U50" s="59"/>
      <c r="V50" s="17"/>
      <c r="W50" s="53"/>
      <c r="X50" s="52"/>
      <c r="Y50" s="52"/>
      <c r="Z50" s="52"/>
    </row>
    <row r="53" customHeight="1" spans="6:11">
      <c r="F53" s="4"/>
      <c r="G53" s="4"/>
      <c r="H53" s="4"/>
      <c r="I53" s="4"/>
      <c r="J53" s="4"/>
      <c r="K53" s="4"/>
    </row>
  </sheetData>
  <autoFilter ref="A5:Z50">
    <extLst/>
  </autoFilter>
  <mergeCells count="103">
    <mergeCell ref="A1:Z1"/>
    <mergeCell ref="A2:Z2"/>
    <mergeCell ref="A3:A5"/>
    <mergeCell ref="A17:A18"/>
    <mergeCell ref="A30:A31"/>
    <mergeCell ref="A33:A34"/>
    <mergeCell ref="B3:B5"/>
    <mergeCell ref="B17:B18"/>
    <mergeCell ref="B30:B31"/>
    <mergeCell ref="B33:B34"/>
    <mergeCell ref="C3:C5"/>
    <mergeCell ref="C17:C18"/>
    <mergeCell ref="C30:C31"/>
    <mergeCell ref="C33:C34"/>
    <mergeCell ref="D3:D5"/>
    <mergeCell ref="D17:D18"/>
    <mergeCell ref="D30:D31"/>
    <mergeCell ref="D33:D34"/>
    <mergeCell ref="E3:E5"/>
    <mergeCell ref="E17:E18"/>
    <mergeCell ref="E30:E31"/>
    <mergeCell ref="E33:E34"/>
    <mergeCell ref="F3:F5"/>
    <mergeCell ref="F17:F18"/>
    <mergeCell ref="F30:F31"/>
    <mergeCell ref="F33:F34"/>
    <mergeCell ref="G3:G5"/>
    <mergeCell ref="G17:G18"/>
    <mergeCell ref="G30:G31"/>
    <mergeCell ref="G33:G34"/>
    <mergeCell ref="H17:H18"/>
    <mergeCell ref="H30:H31"/>
    <mergeCell ref="H33:H34"/>
    <mergeCell ref="I17:I18"/>
    <mergeCell ref="I30:I31"/>
    <mergeCell ref="I33:I34"/>
    <mergeCell ref="J17:J18"/>
    <mergeCell ref="J30:J31"/>
    <mergeCell ref="J33:J34"/>
    <mergeCell ref="K17:K18"/>
    <mergeCell ref="K30:K31"/>
    <mergeCell ref="K33:K34"/>
    <mergeCell ref="L3:L5"/>
    <mergeCell ref="L17:L18"/>
    <mergeCell ref="L30:L31"/>
    <mergeCell ref="L33:L34"/>
    <mergeCell ref="M3:M5"/>
    <mergeCell ref="M17:M18"/>
    <mergeCell ref="M30:M31"/>
    <mergeCell ref="M33:M34"/>
    <mergeCell ref="N3:N5"/>
    <mergeCell ref="N17:N18"/>
    <mergeCell ref="N30:N31"/>
    <mergeCell ref="N33:N34"/>
    <mergeCell ref="O3:O5"/>
    <mergeCell ref="O17:O18"/>
    <mergeCell ref="O30:O31"/>
    <mergeCell ref="O33:O34"/>
    <mergeCell ref="P3:P5"/>
    <mergeCell ref="P17:P18"/>
    <mergeCell ref="P30:P31"/>
    <mergeCell ref="P33:P34"/>
    <mergeCell ref="Q3:Q5"/>
    <mergeCell ref="Q17:Q18"/>
    <mergeCell ref="Q30:Q31"/>
    <mergeCell ref="Q33:Q34"/>
    <mergeCell ref="R3:R5"/>
    <mergeCell ref="R17:R18"/>
    <mergeCell ref="R30:R31"/>
    <mergeCell ref="R33:R34"/>
    <mergeCell ref="S3:S5"/>
    <mergeCell ref="S17:S18"/>
    <mergeCell ref="S30:S31"/>
    <mergeCell ref="S33:S34"/>
    <mergeCell ref="T3:T5"/>
    <mergeCell ref="T17:T18"/>
    <mergeCell ref="T30:T31"/>
    <mergeCell ref="T33:T34"/>
    <mergeCell ref="U3:U5"/>
    <mergeCell ref="U17:U18"/>
    <mergeCell ref="U30:U31"/>
    <mergeCell ref="U33:U34"/>
    <mergeCell ref="V3:V5"/>
    <mergeCell ref="V17:V18"/>
    <mergeCell ref="V30:V31"/>
    <mergeCell ref="V33:V34"/>
    <mergeCell ref="W3:W5"/>
    <mergeCell ref="W17:W18"/>
    <mergeCell ref="W30:W31"/>
    <mergeCell ref="W33:W34"/>
    <mergeCell ref="X3:X5"/>
    <mergeCell ref="X17:X18"/>
    <mergeCell ref="X30:X31"/>
    <mergeCell ref="X33:X34"/>
    <mergeCell ref="Y3:Y5"/>
    <mergeCell ref="Y17:Y18"/>
    <mergeCell ref="Y30:Y31"/>
    <mergeCell ref="Y33:Y34"/>
    <mergeCell ref="Z3:Z5"/>
    <mergeCell ref="Z17:Z18"/>
    <mergeCell ref="Z30:Z31"/>
    <mergeCell ref="Z33:Z34"/>
    <mergeCell ref="H3:K4"/>
  </mergeCells>
  <printOptions horizontalCentered="1"/>
  <pageMargins left="0.236111111111111" right="0.196527777777778" top="0.550694444444444" bottom="0.275" header="0.5" footer="0.314583333333333"/>
  <pageSetup paperSize="9" scale="19" fitToHeight="0" orientation="landscape" horizontalDpi="600"/>
  <headerFooter>
    <oddFooter>&amp;C&amp;28第 &amp;P 页，共 &amp;N 页</oddFooter>
  </headerFooter>
  <ignoredErrors>
    <ignoredError sqref="C7:C8" numberStoredAsText="1"/>
    <ignoredError sqref="J40:K40 I45 J33:K38 J31:K31"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36个项目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简简单单</cp:lastModifiedBy>
  <dcterms:created xsi:type="dcterms:W3CDTF">2022-02-15T04:20:00Z</dcterms:created>
  <dcterms:modified xsi:type="dcterms:W3CDTF">2022-05-16T10:30:50Z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17EEDF49E0CB47929E506A2A896BA7F7</vt:lpwstr>
  </property>
  <property fmtid="{D5CDD505-2E9C-101B-9397-08002B2CF9AE}" pid="3" name="KSOProductBuildVer">
    <vt:lpwstr>2052-11.1.0.11636</vt:lpwstr>
  </property>
</Properties>
</file>